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40" windowWidth="25360" windowHeight="14020" activeTab="0"/>
  </bookViews>
  <sheets>
    <sheet name="Checklist" sheetId="1" r:id="rId1"/>
    <sheet name="Summary" sheetId="2" r:id="rId2"/>
    <sheet name="Checklist Notes &amp; Pics" sheetId="3" r:id="rId3"/>
  </sheets>
  <definedNames>
    <definedName name="_xlnm.Print_Area" localSheetId="0">'Checklist'!$A$2:$K$130</definedName>
  </definedNames>
  <calcPr fullCalcOnLoad="1"/>
</workbook>
</file>

<file path=xl/sharedStrings.xml><?xml version="1.0" encoding="utf-8"?>
<sst xmlns="http://schemas.openxmlformats.org/spreadsheetml/2006/main" count="192" uniqueCount="124">
  <si>
    <t xml:space="preserve">Piano hinges, knurling, braided covers, exposed threads, and socket head cap screws are not approved designs. </t>
  </si>
  <si>
    <t xml:space="preserve">Product zones and adjacent zones are free of open seams, recess, inside threads, rivets, etc. </t>
  </si>
  <si>
    <t xml:space="preserve">No dead ends or spaces are permitted. All equipment areas are accessible for cleaning &amp; treatment to enable removal of allergen residues, microbiological activity or evidence of insects. </t>
  </si>
  <si>
    <t>Description</t>
  </si>
  <si>
    <t xml:space="preserve"> </t>
  </si>
  <si>
    <t>The purpose of the summary worksheet is to quantity the level of continuous improvement.  Acceptance is based on ability, time, resources, and cost of implementing and maintaining controls for all noted marginal and unacceptable ratings.</t>
  </si>
  <si>
    <t>PRINCIPLE #1 - MICROBIOLIGICALLY CLEANABLE</t>
  </si>
  <si>
    <t xml:space="preserve">Dairy Products -- Outside of the Pipe  </t>
  </si>
  <si>
    <t>Points Deducted</t>
  </si>
  <si>
    <t>out of</t>
  </si>
  <si>
    <t>/</t>
  </si>
  <si>
    <t>SCORE SUMMARY</t>
  </si>
  <si>
    <t xml:space="preserve">Installation for product contact areas and conveyor travel paths will maintain at minimum a 18" floor clearance. </t>
  </si>
  <si>
    <t>Equipment design provides a 12 inch clearance to the floor to allow for cleaning and inspection.</t>
  </si>
  <si>
    <t xml:space="preserve">Equipment is located 30 inches from overhead structures and 36 inches from the nearest stationary object. </t>
  </si>
  <si>
    <t>All air, vacuum, &amp; product hoses, &amp; their assemblies, on the equipment are easily removable for cleaning.</t>
  </si>
  <si>
    <t>All air, vacuum, &amp; product hoses are transparent or opaque, &amp; the interior surfaces meet product contact surface guidelines.</t>
  </si>
  <si>
    <t xml:space="preserve">All utility (electric, air, vacuum) lines should be separated (not bundled) or enclosed in smooth conduit or dust free enclosures to avoid soiling and / or allow for cleaning.   </t>
  </si>
  <si>
    <t>All surfaces should be designed to eliminate product collection or water pooling (if water is used during cleaning &amp; be self-draining).</t>
  </si>
  <si>
    <t>Where square or rectangular tube is used, the flat surface is turned 45 degrees to horizontal where possible.</t>
  </si>
  <si>
    <t>All rotating members, such as drive sprockets or belt pulleys, are to be solid or filled with dye and fully sealed with continuous welds.</t>
  </si>
  <si>
    <t>All stationary hollow tube construction, such as frame members or blade spacers, are fully sealed with continuous welds to prevent interior contamination.</t>
  </si>
  <si>
    <t xml:space="preserve">Threaded leg adjustments (for equipment) are internal and do not penetrate the tube frame members.  </t>
  </si>
  <si>
    <t>Void areas do not exist that would allow infestation activity to gain and maintain harborage and growth.</t>
  </si>
  <si>
    <t>Equipment is designed to prevent the ingress, survival &amp; multiplication of microorganisms, insect activity or allergens in void or niche areas.</t>
  </si>
  <si>
    <t>There are no lap joints. Examples include standing off flanged bearings versus mounting directly to side of a conveyor.</t>
  </si>
  <si>
    <t xml:space="preserve">Seals and O-rings will be designed to minimize product contact.  </t>
  </si>
  <si>
    <t>Product Contact Surfaces are made with materials which are corrosion resistant, non-toxic, and non-absorbent and approved as an acceptable product contact surface by regulatory agencies.</t>
  </si>
  <si>
    <t xml:space="preserve">Composites &amp; plastics used will remain intact without changes in shape, structure &amp; function through cleaning &amp; sanitation protocols.  These should be easily removed and replaced as needed. </t>
  </si>
  <si>
    <t>Plated, painted &amp; coated surfaces are not used for food contact surfaces or for process equipment surfaces directly above the product zone areas.</t>
  </si>
  <si>
    <t>Coatings and plating if used on non contact areas away from product zones, must be designed to remain intact throughout life of equipment.</t>
  </si>
  <si>
    <t xml:space="preserve">Cloth back belts are not used.  </t>
  </si>
  <si>
    <t>Materials not permitted for use include wood, enamelware, uncoated aluminum, un-coated anodized aluminum.</t>
  </si>
  <si>
    <t>Metals used are compatible with one another.</t>
  </si>
  <si>
    <t xml:space="preserve">Seals and O-rings should be chosen to be compatible with the products and cleaners used on line. </t>
  </si>
  <si>
    <t>Materials used in construction are compatible with the product, the environmental conditions they will be exposed to, as well as the cleaning methods &amp; chemicals</t>
  </si>
  <si>
    <t>All surfaces in the product zone are readily accessible for cleaning and inspection</t>
  </si>
  <si>
    <t xml:space="preserve">Product zone components with inaccessible surfaces shall allow for tool free equipment disassembly (compliant with local personnel safety laws). </t>
  </si>
  <si>
    <t>Where access or disassembly is not possible, the entire assembled unit is cleanable using techniques that assure cleaning to address product risks.</t>
  </si>
  <si>
    <t xml:space="preserve">Parts remain attached or are hung on the equipment for easy cleaning &amp; to prevent damage or loss.  Separate parts carts are supplied as an alternative. </t>
  </si>
  <si>
    <t>Machinery and chain guards slope away from product zones and are easily removed (compliant with local personnel safety laws).</t>
  </si>
  <si>
    <t xml:space="preserve">Product catch pans or drip pans are easily removable (compliant with local personnel safety laws) for clean-up so that they are not lost or separated from the equipment. </t>
  </si>
  <si>
    <t xml:space="preserve">Cleaning and sanitation protocols are have been developed by the manufacturer, validated by a third party, and provided in a training manual that is easily read and understood by cleaning and sanitation employees. </t>
  </si>
  <si>
    <t>Equipment design and materials are capable of withstanding standard clean-up procedures. Equipment  materials have been reviewed with the MSDS for the cleaning and sanitizing chemicals to assure compatibility.</t>
  </si>
  <si>
    <t>All belts should withstand heating to 160ºF for up to 30 minutes.</t>
  </si>
  <si>
    <t>PRINCIPLE #2 - MADE OF COMPATIBLE MATERIALS</t>
  </si>
  <si>
    <t>PRINCIPLE #3 - ACCESSIBLE FOR INSPECTION, MAINTENANCE, &amp; CLEANING/SANITATION</t>
  </si>
  <si>
    <t>Review Date:</t>
  </si>
  <si>
    <t xml:space="preserve">       Sanitary Design Checklist</t>
  </si>
  <si>
    <t>Review  Location:</t>
  </si>
  <si>
    <t>Review Description:</t>
  </si>
  <si>
    <t>#</t>
  </si>
  <si>
    <t>NA</t>
  </si>
  <si>
    <t xml:space="preserve">NA     </t>
  </si>
  <si>
    <t>Deficiency</t>
  </si>
  <si>
    <t>To complete this checklist, place an "X" in the appropriate box;</t>
  </si>
  <si>
    <t>S = Satisfactory</t>
  </si>
  <si>
    <t>M = Marginal</t>
  </si>
  <si>
    <t>U = Unsatisfactory</t>
  </si>
  <si>
    <t>The total score will automatically calculate and can be viewed on the Summary page</t>
  </si>
  <si>
    <t>Sanitary Design Checklist Notes/Pictures</t>
  </si>
  <si>
    <t>Date:</t>
  </si>
  <si>
    <t xml:space="preserve">  </t>
  </si>
  <si>
    <t>Review Completed By:</t>
  </si>
  <si>
    <t xml:space="preserve">Equipment is designed &amp; constructed to be maintained in a cleanable condition. </t>
  </si>
  <si>
    <t xml:space="preserve">Surfaces can be cleaned to visually clean standard and meet pre-op inspection requirements. </t>
  </si>
  <si>
    <t>Representative surfaces can be monitored prior to start up for allergen residue or microbiological activity.</t>
  </si>
  <si>
    <t xml:space="preserve">Construction of equipment meet the GMP definition of “easily cleanable”. </t>
  </si>
  <si>
    <t xml:space="preserve">A HACCP based product risk assessment was completed during the design phase to understand risks associated with the product type. </t>
  </si>
  <si>
    <t>Method of cleaning needed for the product risk was incorporated into the chosen design of the equipment.</t>
  </si>
  <si>
    <t>Equipment design meets efficiency requirements in equipment specifications.</t>
  </si>
  <si>
    <t>Equipment has no apparent flaws that will fail over its life and make it uncleanable.</t>
  </si>
  <si>
    <t>Drives, chain guards, electrical control boxes, and bearings are not located over open product zones.</t>
  </si>
  <si>
    <t xml:space="preserve">Utility lines are 12 inches off of the floor and cleanable . </t>
  </si>
  <si>
    <t>Conduit &amp; supply lines are not routed above product contact areas.</t>
  </si>
  <si>
    <t xml:space="preserve">Maintenance enclosures in direct wash down areas must be able to be exposed to water and chemicals used in cleaning &amp; sanitation (securing with a plastic bag is not acceptable). </t>
  </si>
  <si>
    <t>PRINCIPLE #9 - HYGIENIC COMPATIBILITY WITH OTHER SYSTEMS</t>
  </si>
  <si>
    <t>All surfaces in non-product zone shall be readily accessible for cleaning and inspection.</t>
  </si>
  <si>
    <t>Moisture does not drip, drain, or draw into product zone areas.</t>
  </si>
  <si>
    <t>Name plates &amp; tags are minimized.  When attached, plates &amp; tags are continuously welded.  Rivets or screw attached plates (often sealed with caulk) are absent.</t>
  </si>
  <si>
    <t>PRINCIPLE #6 - NO NICHES</t>
  </si>
  <si>
    <t>PRINCIPLE #7 - SANITARY OPERATIONAL PERFORMANCE</t>
  </si>
  <si>
    <t>All compressed air used for blowing on the product or contact surfaces is filtered to a minimum of a 0.3 micron level and dried to prevent the formation of moisture in the piping system.</t>
  </si>
  <si>
    <t>All surfaces near the product contact zone areas are designed as if they were product contact zone areas.</t>
  </si>
  <si>
    <t>Shafts passing through a product zone shall have a air gap to prevent product contamination</t>
  </si>
  <si>
    <t>PRINCIPLE #8 - HYGIENIC DESIGN OF MAINTENANCE ENCLOSURES</t>
  </si>
  <si>
    <t>Control and junction boxes are fastened to the frame in a manner consistent with the sanitary design principles.</t>
  </si>
  <si>
    <t>Utility supply lines &amp; pipes are separated to prevent catch points and to allow for cleaning.</t>
  </si>
  <si>
    <t>Separate exhausts are supplied for raw and RTE product zones.</t>
  </si>
  <si>
    <t>PRINCIPLE #10 - VALIDATED CLEANING &amp; SANITIZING PROTOCOLS</t>
  </si>
  <si>
    <t>Cleaning protocols must be  safe, practical, effective and efficient</t>
  </si>
  <si>
    <t>S</t>
  </si>
  <si>
    <t>M</t>
  </si>
  <si>
    <t>U</t>
  </si>
  <si>
    <t/>
  </si>
  <si>
    <t>CATEGORIES</t>
  </si>
  <si>
    <t>Points / Possible</t>
  </si>
  <si>
    <t>Total</t>
  </si>
  <si>
    <t>Comments</t>
  </si>
  <si>
    <t>Points Available</t>
  </si>
  <si>
    <t>All belting is easily removable or the belt tension is removed easily without tools so the surfaces underneath can be cleaned.</t>
  </si>
  <si>
    <t>PRINCIPLE #4 - NO LIQUID COLLECTION</t>
  </si>
  <si>
    <t>Round framework is used for horizontal members wherever possible.</t>
  </si>
  <si>
    <t>All surfaces should be designed to eliminate water pooling &amp; be self-draining.</t>
  </si>
  <si>
    <t>All open surface areas are made of sufficient strength to prevent warpage &amp; subsequent pooling of water.</t>
  </si>
  <si>
    <t>PRINCIPLE #5 - HOLLOW AREAS HERMETICALLY SEALED</t>
  </si>
  <si>
    <t>There are no fastener penetrations into hollow tube construction.</t>
  </si>
  <si>
    <t>Buttons on control panels are easily cleaned &amp; sanitized during operations.</t>
  </si>
  <si>
    <t>No bearings are present in product contact zone areas.</t>
  </si>
  <si>
    <t>Separation between product contact &amp; non-product contact areas prevents cross contamination during operations.</t>
  </si>
  <si>
    <t>Product contact surfaces are made to prevent build-up of product residue during operations.</t>
  </si>
  <si>
    <t>Cleaning &amp; sanitizing are considered in the design process.</t>
  </si>
  <si>
    <t>Fasteners are not used in or above the product zone.</t>
  </si>
  <si>
    <t>If fasteners are necessary, they do not have exposed threads and have a positive locking method to prevent falling- or vibrating-off.</t>
  </si>
  <si>
    <t>Belt scrapers do not have lap joints and are removed without tools.</t>
  </si>
  <si>
    <t>Belts supports are constructed from single pieces of material.</t>
  </si>
  <si>
    <t>Exhaust systems have welded seams with adequate access for cleaning and inspection.</t>
  </si>
  <si>
    <t>Vertical duct sections have a drain (e.g., to the floor) to prevent drainage from going back into the equipment.</t>
  </si>
  <si>
    <t>C.I.P systems are designed, installed &amp; validated (using a recognized third party), in sections of ductwork that are not easily cleaned through access openings.</t>
  </si>
  <si>
    <t xml:space="preserve">Equipment is designed to meet criteria of waste water infrastructure capability to assure no backups of drainage lines result under normal operations.  </t>
  </si>
  <si>
    <t>Fasteners which may be a product contact surface must utilize the ACME 60º stub thread</t>
  </si>
  <si>
    <t>Revised:110730</t>
  </si>
  <si>
    <t>Supersedes:100907</t>
  </si>
  <si>
    <t>Materials used in construction shall be non-absorbent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</si>
</sst>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0_);_(* \(#,##0.0\);_(* &quot;-&quot;??_);_(@_)"/>
    <numFmt numFmtId="166" formatCode="0.0"/>
  </numFmts>
  <fonts count="69">
    <font>
      <sz val="10"/>
      <name val="Arial"/>
      <family val="0"/>
    </font>
    <font>
      <b/>
      <sz val="12"/>
      <name val="Arial"/>
      <family val="0"/>
    </font>
    <font>
      <i/>
      <sz val="12"/>
      <name val="Arial"/>
      <family val="0"/>
    </font>
    <font>
      <b/>
      <i/>
      <sz val="12"/>
      <name val="Arial"/>
      <family val="0"/>
    </font>
    <font>
      <sz val="10"/>
      <name val="Times New Roman"/>
      <family val="1"/>
    </font>
    <font>
      <sz val="8"/>
      <name val="Times New Roman"/>
      <family val="1"/>
    </font>
    <font>
      <b/>
      <sz val="10"/>
      <name val="Arial"/>
      <family val="2"/>
    </font>
    <font>
      <b/>
      <sz val="12"/>
      <color indexed="16"/>
      <name val="Arial"/>
      <family val="2"/>
    </font>
    <font>
      <sz val="16"/>
      <name val="Arial"/>
      <family val="2"/>
    </font>
    <font>
      <b/>
      <sz val="10"/>
      <color indexed="16"/>
      <name val="Arial"/>
      <family val="2"/>
    </font>
    <font>
      <b/>
      <sz val="14"/>
      <color indexed="16"/>
      <name val="Arial"/>
      <family val="2"/>
    </font>
    <font>
      <b/>
      <sz val="12"/>
      <name val="Tahoma"/>
      <family val="2"/>
    </font>
    <font>
      <sz val="10"/>
      <name val="Tahoma"/>
      <family val="2"/>
    </font>
    <font>
      <sz val="10"/>
      <color indexed="10"/>
      <name val="Tahoma"/>
      <family val="2"/>
    </font>
    <font>
      <sz val="8"/>
      <name val="Tahoma"/>
      <family val="2"/>
    </font>
    <font>
      <sz val="8.5"/>
      <name val="Tahoma"/>
      <family val="2"/>
    </font>
    <font>
      <sz val="7"/>
      <name val="Tahoma"/>
      <family val="2"/>
    </font>
    <font>
      <b/>
      <sz val="10"/>
      <name val="Tahoma"/>
      <family val="2"/>
    </font>
    <font>
      <b/>
      <sz val="8.5"/>
      <name val="Tahoma"/>
      <family val="2"/>
    </font>
    <font>
      <b/>
      <sz val="8"/>
      <name val="Tahoma"/>
      <family val="2"/>
    </font>
    <font>
      <sz val="9"/>
      <name val="Tahoma"/>
      <family val="2"/>
    </font>
    <font>
      <b/>
      <sz val="12"/>
      <color indexed="16"/>
      <name val="Tahoma"/>
      <family val="2"/>
    </font>
    <font>
      <sz val="16"/>
      <name val="Tahoma"/>
      <family val="2"/>
    </font>
    <font>
      <u val="single"/>
      <sz val="9"/>
      <name val="Tahoma"/>
      <family val="2"/>
    </font>
    <font>
      <i/>
      <sz val="11"/>
      <color indexed="12"/>
      <name val="Tahoma"/>
      <family val="2"/>
    </font>
    <font>
      <b/>
      <sz val="12"/>
      <color indexed="10"/>
      <name val="Tahoma"/>
      <family val="2"/>
    </font>
    <font>
      <sz val="11"/>
      <color indexed="8"/>
      <name val="Tahoma"/>
      <family val="2"/>
    </font>
    <font>
      <sz val="11"/>
      <name val="Tahoma"/>
      <family val="2"/>
    </font>
    <font>
      <sz val="11"/>
      <name val="Times New Roman"/>
      <family val="1"/>
    </font>
    <font>
      <sz val="10"/>
      <color indexed="8"/>
      <name val="Tahoma"/>
      <family val="2"/>
    </font>
    <font>
      <b/>
      <sz val="14"/>
      <color indexed="16"/>
      <name val="Tahoma"/>
      <family val="2"/>
    </font>
    <font>
      <b/>
      <sz val="14"/>
      <color indexed="30"/>
      <name val="Times New Roman"/>
      <family val="1"/>
    </font>
    <font>
      <b/>
      <sz val="11"/>
      <color indexed="8"/>
      <name val="Calibri"/>
      <family val="2"/>
    </font>
    <font>
      <sz val="11"/>
      <color indexed="8"/>
      <name val="Calibri"/>
      <family val="2"/>
    </font>
    <font>
      <b/>
      <u val="single"/>
      <sz val="11"/>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style="medium"/>
      <right style="thin"/>
      <top style="medium"/>
      <bottom style="thin"/>
    </border>
    <border>
      <left style="thin"/>
      <right>
        <color indexed="63"/>
      </right>
      <top style="medium"/>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37">
    <xf numFmtId="0" fontId="0" fillId="0" borderId="0" xfId="0" applyAlignment="1">
      <alignment/>
    </xf>
    <xf numFmtId="0" fontId="4" fillId="0" borderId="0" xfId="0" applyFont="1" applyAlignment="1">
      <alignment/>
    </xf>
    <xf numFmtId="0" fontId="0" fillId="0" borderId="10" xfId="0"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center"/>
    </xf>
    <xf numFmtId="0" fontId="4" fillId="0" borderId="0" xfId="0" applyFont="1" applyBorder="1" applyAlignment="1">
      <alignment/>
    </xf>
    <xf numFmtId="0" fontId="5" fillId="0" borderId="0" xfId="0" applyFont="1" applyAlignment="1">
      <alignment horizontal="center" wrapText="1"/>
    </xf>
    <xf numFmtId="0" fontId="0" fillId="0" borderId="0" xfId="0" applyFont="1" applyAlignment="1">
      <alignment horizontal="center" vertical="top"/>
    </xf>
    <xf numFmtId="0" fontId="8" fillId="0" borderId="0" xfId="0" applyFont="1" applyAlignment="1">
      <alignment horizontal="center" vertical="top"/>
    </xf>
    <xf numFmtId="0" fontId="0" fillId="0" borderId="11" xfId="0" applyBorder="1" applyAlignment="1">
      <alignment/>
    </xf>
    <xf numFmtId="0" fontId="4" fillId="0" borderId="0" xfId="0" applyFont="1" applyAlignment="1">
      <alignment horizontal="center" vertical="center"/>
    </xf>
    <xf numFmtId="0" fontId="0" fillId="0" borderId="0" xfId="0" applyAlignment="1">
      <alignment horizontal="center" vertical="center"/>
    </xf>
    <xf numFmtId="0" fontId="0" fillId="0" borderId="12" xfId="0" applyBorder="1" applyAlignment="1">
      <alignment/>
    </xf>
    <xf numFmtId="0" fontId="0" fillId="0" borderId="0" xfId="0" applyAlignment="1">
      <alignment wrapText="1"/>
    </xf>
    <xf numFmtId="0" fontId="0" fillId="0" borderId="0" xfId="0" applyBorder="1" applyAlignment="1">
      <alignment/>
    </xf>
    <xf numFmtId="0" fontId="0" fillId="0" borderId="0" xfId="0" applyFont="1" applyBorder="1" applyAlignment="1">
      <alignment horizontal="center" vertical="top"/>
    </xf>
    <xf numFmtId="0" fontId="9" fillId="0" borderId="0" xfId="0" applyFont="1" applyAlignment="1">
      <alignment horizontal="right"/>
    </xf>
    <xf numFmtId="0" fontId="10" fillId="0" borderId="0" xfId="0" applyFont="1" applyAlignment="1">
      <alignment vertical="center"/>
    </xf>
    <xf numFmtId="14" fontId="0" fillId="0" borderId="0" xfId="0" applyNumberFormat="1" applyFont="1" applyBorder="1" applyAlignment="1">
      <alignment horizontal="center" vertical="top"/>
    </xf>
    <xf numFmtId="0" fontId="8" fillId="0" borderId="0" xfId="0" applyFont="1" applyBorder="1" applyAlignment="1">
      <alignment horizontal="center" vertical="top"/>
    </xf>
    <xf numFmtId="0" fontId="7" fillId="0" borderId="0" xfId="0" applyFont="1" applyAlignment="1">
      <alignment horizontal="left"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15" xfId="0" applyFont="1" applyBorder="1" applyAlignment="1">
      <alignment horizontal="center" vertical="top"/>
    </xf>
    <xf numFmtId="0" fontId="4" fillId="0" borderId="0" xfId="0" applyFont="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2" fillId="0" borderId="10" xfId="0" applyFont="1" applyBorder="1" applyAlignment="1">
      <alignment horizontal="center" vertical="top" wrapText="1"/>
    </xf>
    <xf numFmtId="0" fontId="12" fillId="0" borderId="11" xfId="0" applyFont="1" applyBorder="1" applyAlignment="1">
      <alignment/>
    </xf>
    <xf numFmtId="0" fontId="12" fillId="0" borderId="10" xfId="0" applyFont="1" applyBorder="1" applyAlignment="1">
      <alignment horizontal="center"/>
    </xf>
    <xf numFmtId="0" fontId="12" fillId="0" borderId="10" xfId="0" applyFont="1" applyBorder="1" applyAlignment="1">
      <alignment/>
    </xf>
    <xf numFmtId="0" fontId="13" fillId="0" borderId="10" xfId="0" applyFont="1" applyBorder="1" applyAlignment="1">
      <alignment/>
    </xf>
    <xf numFmtId="164" fontId="12" fillId="0" borderId="10" xfId="0" applyNumberFormat="1" applyFont="1" applyBorder="1" applyAlignment="1" applyProtection="1">
      <alignment horizontal="center" vertical="top"/>
      <protection/>
    </xf>
    <xf numFmtId="0" fontId="12" fillId="0" borderId="10" xfId="0" applyFont="1" applyBorder="1" applyAlignment="1">
      <alignment vertical="top" wrapText="1"/>
    </xf>
    <xf numFmtId="0" fontId="15" fillId="0" borderId="10" xfId="0" applyFont="1" applyBorder="1" applyAlignment="1">
      <alignment wrapText="1"/>
    </xf>
    <xf numFmtId="0" fontId="12" fillId="0" borderId="10" xfId="0" applyFont="1" applyBorder="1" applyAlignment="1">
      <alignment horizontal="center" vertical="center"/>
    </xf>
    <xf numFmtId="0" fontId="12" fillId="0" borderId="10" xfId="0" applyFont="1" applyBorder="1" applyAlignment="1">
      <alignment vertical="center"/>
    </xf>
    <xf numFmtId="0" fontId="15" fillId="0" borderId="16" xfId="0" applyFont="1" applyBorder="1" applyAlignment="1">
      <alignment wrapText="1"/>
    </xf>
    <xf numFmtId="0" fontId="12" fillId="0" borderId="16" xfId="0" applyFont="1" applyBorder="1" applyAlignment="1">
      <alignment horizontal="center" vertical="center"/>
    </xf>
    <xf numFmtId="0" fontId="12" fillId="0" borderId="16" xfId="0" applyFont="1" applyBorder="1" applyAlignment="1">
      <alignment vertical="center"/>
    </xf>
    <xf numFmtId="164" fontId="16" fillId="0" borderId="10" xfId="0" applyNumberFormat="1" applyFont="1" applyBorder="1" applyAlignment="1" applyProtection="1">
      <alignment horizontal="left"/>
      <protection/>
    </xf>
    <xf numFmtId="0" fontId="15" fillId="0" borderId="10" xfId="0" applyFont="1" applyBorder="1" applyAlignment="1">
      <alignment vertical="center" wrapText="1"/>
    </xf>
    <xf numFmtId="164" fontId="12" fillId="0" borderId="10" xfId="0" applyNumberFormat="1" applyFont="1" applyBorder="1" applyAlignment="1" applyProtection="1">
      <alignment/>
      <protection/>
    </xf>
    <xf numFmtId="164" fontId="12" fillId="0" borderId="10" xfId="0" applyNumberFormat="1" applyFont="1" applyBorder="1" applyAlignment="1" applyProtection="1">
      <alignment horizontal="left"/>
      <protection/>
    </xf>
    <xf numFmtId="164" fontId="17" fillId="0" borderId="10" xfId="0" applyNumberFormat="1" applyFont="1" applyBorder="1" applyAlignment="1" applyProtection="1">
      <alignment horizontal="left" vertical="top"/>
      <protection/>
    </xf>
    <xf numFmtId="0" fontId="15" fillId="0" borderId="11" xfId="0" applyFont="1" applyBorder="1" applyAlignment="1">
      <alignment vertical="center" wrapText="1"/>
    </xf>
    <xf numFmtId="0" fontId="18" fillId="0" borderId="11" xfId="0" applyFont="1" applyBorder="1" applyAlignment="1">
      <alignment/>
    </xf>
    <xf numFmtId="164" fontId="19" fillId="0" borderId="10" xfId="0" applyNumberFormat="1" applyFont="1" applyBorder="1" applyAlignment="1" applyProtection="1">
      <alignment horizontal="left"/>
      <protection/>
    </xf>
    <xf numFmtId="0" fontId="18" fillId="0" borderId="10" xfId="0" applyFont="1" applyBorder="1" applyAlignment="1">
      <alignment/>
    </xf>
    <xf numFmtId="164" fontId="12" fillId="0" borderId="10" xfId="0" applyNumberFormat="1" applyFont="1" applyBorder="1" applyAlignment="1" applyProtection="1">
      <alignment horizontal="center"/>
      <protection/>
    </xf>
    <xf numFmtId="164" fontId="12" fillId="0" borderId="10" xfId="0" applyNumberFormat="1" applyFont="1" applyBorder="1" applyAlignment="1" applyProtection="1">
      <alignment horizontal="center" vertical="center"/>
      <protection/>
    </xf>
    <xf numFmtId="0" fontId="13" fillId="0" borderId="10" xfId="0" applyFont="1" applyBorder="1" applyAlignment="1">
      <alignment vertical="center"/>
    </xf>
    <xf numFmtId="164" fontId="14" fillId="0" borderId="10" xfId="0" applyNumberFormat="1" applyFont="1" applyBorder="1" applyAlignment="1" applyProtection="1">
      <alignment horizontal="left"/>
      <protection/>
    </xf>
    <xf numFmtId="0" fontId="15" fillId="0" borderId="10" xfId="0" applyFont="1" applyBorder="1" applyAlignment="1">
      <alignment/>
    </xf>
    <xf numFmtId="2" fontId="12" fillId="0" borderId="10" xfId="0" applyNumberFormat="1" applyFont="1" applyBorder="1" applyAlignment="1" applyProtection="1">
      <alignment horizontal="center" vertical="top"/>
      <protection/>
    </xf>
    <xf numFmtId="0" fontId="12" fillId="0" borderId="10" xfId="0" applyFont="1" applyBorder="1" applyAlignment="1">
      <alignment horizontal="center" vertical="top"/>
    </xf>
    <xf numFmtId="0" fontId="14" fillId="0" borderId="10" xfId="0" applyFont="1" applyBorder="1" applyAlignment="1">
      <alignment horizontal="left"/>
    </xf>
    <xf numFmtId="0" fontId="12" fillId="0" borderId="10" xfId="0" applyFont="1" applyBorder="1" applyAlignment="1">
      <alignment vertical="top"/>
    </xf>
    <xf numFmtId="0" fontId="17" fillId="0" borderId="10" xfId="0" applyFont="1" applyBorder="1" applyAlignment="1">
      <alignment/>
    </xf>
    <xf numFmtId="164" fontId="12" fillId="0" borderId="10" xfId="0" applyNumberFormat="1" applyFont="1" applyBorder="1" applyAlignment="1" applyProtection="1">
      <alignment horizontal="left" vertical="top"/>
      <protection/>
    </xf>
    <xf numFmtId="164" fontId="12" fillId="0" borderId="10" xfId="0" applyNumberFormat="1" applyFont="1" applyBorder="1" applyAlignment="1" applyProtection="1">
      <alignment horizontal="left" vertical="center"/>
      <protection/>
    </xf>
    <xf numFmtId="0" fontId="17" fillId="0" borderId="10" xfId="0" applyFont="1" applyBorder="1" applyAlignment="1">
      <alignment horizontal="left" vertical="top"/>
    </xf>
    <xf numFmtId="166" fontId="12" fillId="0" borderId="10" xfId="0" applyNumberFormat="1" applyFont="1" applyBorder="1" applyAlignment="1" applyProtection="1">
      <alignment horizontal="center" vertical="top"/>
      <protection/>
    </xf>
    <xf numFmtId="0" fontId="13" fillId="0" borderId="16" xfId="0" applyFont="1" applyBorder="1" applyAlignment="1">
      <alignment vertical="center"/>
    </xf>
    <xf numFmtId="0" fontId="13" fillId="0" borderId="11" xfId="0" applyFont="1" applyBorder="1" applyAlignment="1">
      <alignment/>
    </xf>
    <xf numFmtId="164" fontId="13" fillId="0" borderId="10" xfId="0" applyNumberFormat="1" applyFont="1" applyBorder="1" applyAlignment="1" applyProtection="1">
      <alignment horizontal="center"/>
      <protection/>
    </xf>
    <xf numFmtId="0" fontId="13" fillId="0" borderId="10" xfId="0" applyFont="1" applyBorder="1" applyAlignment="1">
      <alignment horizontal="center" vertical="center"/>
    </xf>
    <xf numFmtId="0" fontId="13" fillId="0" borderId="10" xfId="0" applyFont="1" applyBorder="1" applyAlignment="1">
      <alignment horizontal="center" vertical="top"/>
    </xf>
    <xf numFmtId="164" fontId="13" fillId="0" borderId="10" xfId="0" applyNumberFormat="1" applyFont="1" applyBorder="1" applyAlignment="1" applyProtection="1">
      <alignment horizontal="center" vertical="center"/>
      <protection/>
    </xf>
    <xf numFmtId="0" fontId="20" fillId="0" borderId="10" xfId="0" applyFont="1" applyBorder="1" applyAlignment="1">
      <alignment horizontal="center" vertical="top" wrapText="1"/>
    </xf>
    <xf numFmtId="0" fontId="20" fillId="0" borderId="16" xfId="0" applyFont="1" applyBorder="1" applyAlignment="1">
      <alignment horizontal="center" vertical="top" wrapText="1"/>
    </xf>
    <xf numFmtId="0" fontId="20" fillId="0" borderId="11" xfId="0" applyFont="1" applyBorder="1" applyAlignment="1">
      <alignment wrapText="1"/>
    </xf>
    <xf numFmtId="0" fontId="20" fillId="0" borderId="10" xfId="0" applyFont="1" applyBorder="1" applyAlignment="1">
      <alignment horizontal="center" wrapText="1"/>
    </xf>
    <xf numFmtId="0" fontId="20" fillId="0" borderId="10" xfId="0" applyFont="1" applyBorder="1" applyAlignment="1">
      <alignment wrapText="1"/>
    </xf>
    <xf numFmtId="0" fontId="20" fillId="0" borderId="10" xfId="0" applyFont="1" applyBorder="1" applyAlignment="1">
      <alignment horizontal="center" vertical="center" wrapText="1"/>
    </xf>
    <xf numFmtId="0" fontId="12" fillId="0" borderId="0" xfId="0" applyFont="1" applyAlignment="1">
      <alignment/>
    </xf>
    <xf numFmtId="0" fontId="17" fillId="0" borderId="0" xfId="0" applyFont="1" applyAlignment="1">
      <alignment/>
    </xf>
    <xf numFmtId="0" fontId="20" fillId="0" borderId="0" xfId="0" applyFont="1" applyAlignment="1">
      <alignment wrapText="1"/>
    </xf>
    <xf numFmtId="0" fontId="12" fillId="0" borderId="0" xfId="0" applyFont="1" applyAlignment="1">
      <alignment horizontal="center" vertical="center"/>
    </xf>
    <xf numFmtId="0" fontId="12" fillId="0" borderId="0" xfId="0" applyFont="1" applyAlignment="1">
      <alignment horizontal="center" vertical="top"/>
    </xf>
    <xf numFmtId="0" fontId="17" fillId="0" borderId="0" xfId="0" applyFont="1" applyAlignment="1">
      <alignment vertical="top"/>
    </xf>
    <xf numFmtId="0" fontId="20" fillId="0" borderId="0" xfId="0" applyFont="1" applyBorder="1" applyAlignment="1">
      <alignment horizontal="center" vertical="top" wrapText="1"/>
    </xf>
    <xf numFmtId="0" fontId="21" fillId="0" borderId="0" xfId="0" applyFont="1" applyAlignment="1">
      <alignment horizontal="right"/>
    </xf>
    <xf numFmtId="0" fontId="12" fillId="0" borderId="0" xfId="0" applyFont="1" applyAlignment="1">
      <alignment vertical="top"/>
    </xf>
    <xf numFmtId="14" fontId="20" fillId="0" borderId="17" xfId="0" applyNumberFormat="1" applyFont="1" applyBorder="1" applyAlignment="1">
      <alignment horizontal="center" vertical="top" wrapText="1"/>
    </xf>
    <xf numFmtId="0" fontId="22" fillId="0" borderId="0" xfId="0" applyFont="1" applyAlignment="1">
      <alignment horizontal="center" vertical="top"/>
    </xf>
    <xf numFmtId="0" fontId="22" fillId="0" borderId="0" xfId="0" applyFont="1" applyAlignment="1">
      <alignment vertical="top"/>
    </xf>
    <xf numFmtId="0" fontId="20" fillId="0" borderId="17" xfId="0" applyFont="1" applyBorder="1" applyAlignment="1">
      <alignment horizontal="center" vertical="top" wrapText="1"/>
    </xf>
    <xf numFmtId="0" fontId="12" fillId="0" borderId="0" xfId="0" applyFont="1" applyBorder="1" applyAlignment="1">
      <alignment/>
    </xf>
    <xf numFmtId="0" fontId="20" fillId="0" borderId="0" xfId="0" applyFont="1" applyAlignment="1">
      <alignment horizontal="center" vertical="top" wrapText="1"/>
    </xf>
    <xf numFmtId="165" fontId="12" fillId="0" borderId="0" xfId="42" applyNumberFormat="1" applyFont="1" applyAlignment="1">
      <alignment/>
    </xf>
    <xf numFmtId="0" fontId="21" fillId="0" borderId="10" xfId="0" applyFont="1" applyBorder="1" applyAlignment="1">
      <alignment horizontal="center" vertical="top"/>
    </xf>
    <xf numFmtId="165" fontId="12" fillId="0" borderId="18" xfId="42" applyNumberFormat="1" applyFont="1" applyBorder="1" applyAlignment="1">
      <alignment/>
    </xf>
    <xf numFmtId="0" fontId="12" fillId="0" borderId="18" xfId="0" applyFont="1" applyBorder="1" applyAlignment="1">
      <alignment/>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horizontal="center" vertical="center"/>
    </xf>
    <xf numFmtId="0" fontId="23" fillId="0" borderId="17" xfId="0" applyFont="1" applyBorder="1" applyAlignment="1">
      <alignment horizontal="center" vertical="top" wrapText="1"/>
    </xf>
    <xf numFmtId="0" fontId="24" fillId="0" borderId="0" xfId="0" applyFont="1" applyBorder="1" applyAlignment="1">
      <alignment wrapText="1"/>
    </xf>
    <xf numFmtId="0" fontId="11" fillId="0" borderId="10" xfId="0" applyFont="1" applyBorder="1" applyAlignment="1">
      <alignment horizontal="center" vertical="top"/>
    </xf>
    <xf numFmtId="0" fontId="25" fillId="0" borderId="10" xfId="0" applyFont="1" applyBorder="1" applyAlignment="1">
      <alignment horizontal="center" vertical="top"/>
    </xf>
    <xf numFmtId="0" fontId="20" fillId="0" borderId="0" xfId="0" applyFont="1" applyAlignment="1">
      <alignment horizontal="center" vertical="top"/>
    </xf>
    <xf numFmtId="0" fontId="26" fillId="0" borderId="20" xfId="0" applyFont="1" applyBorder="1" applyAlignment="1">
      <alignment vertical="top" wrapText="1"/>
    </xf>
    <xf numFmtId="0" fontId="26" fillId="0" borderId="21" xfId="0" applyFont="1" applyBorder="1" applyAlignment="1">
      <alignment vertical="top" wrapText="1"/>
    </xf>
    <xf numFmtId="0" fontId="27" fillId="0" borderId="21" xfId="0" applyFont="1" applyBorder="1" applyAlignment="1">
      <alignment vertical="top" wrapText="1"/>
    </xf>
    <xf numFmtId="0" fontId="28" fillId="0" borderId="21" xfId="0" applyFont="1" applyBorder="1" applyAlignment="1">
      <alignment vertical="top" wrapText="1"/>
    </xf>
    <xf numFmtId="0" fontId="29" fillId="0" borderId="20" xfId="0" applyFont="1" applyBorder="1" applyAlignment="1">
      <alignment vertical="top" wrapText="1"/>
    </xf>
    <xf numFmtId="0" fontId="29" fillId="0" borderId="21" xfId="0" applyFont="1" applyBorder="1" applyAlignment="1">
      <alignment vertical="top" wrapText="1"/>
    </xf>
    <xf numFmtId="0" fontId="12" fillId="0" borderId="21" xfId="0" applyFont="1" applyBorder="1" applyAlignment="1">
      <alignment vertical="top" wrapText="1"/>
    </xf>
    <xf numFmtId="0" fontId="12" fillId="0" borderId="0" xfId="0" applyFont="1" applyAlignment="1">
      <alignment horizontal="right" vertical="top"/>
    </xf>
    <xf numFmtId="0" fontId="30" fillId="0" borderId="0" xfId="0" applyFont="1" applyAlignment="1">
      <alignment horizontal="center" vertical="top"/>
    </xf>
    <xf numFmtId="0" fontId="30" fillId="0" borderId="0" xfId="0" applyFont="1" applyAlignment="1">
      <alignment horizontal="center" vertical="center"/>
    </xf>
    <xf numFmtId="166" fontId="0" fillId="0" borderId="22" xfId="0" applyNumberFormat="1" applyFont="1" applyBorder="1" applyAlignment="1">
      <alignment/>
    </xf>
    <xf numFmtId="0" fontId="32" fillId="0" borderId="0" xfId="0" applyFont="1" applyAlignment="1">
      <alignment/>
    </xf>
    <xf numFmtId="0" fontId="33" fillId="0" borderId="0" xfId="0" applyFont="1" applyAlignment="1">
      <alignment/>
    </xf>
    <xf numFmtId="0" fontId="34" fillId="0" borderId="22" xfId="0" applyFont="1" applyBorder="1" applyAlignment="1">
      <alignment/>
    </xf>
    <xf numFmtId="0" fontId="35" fillId="0" borderId="23" xfId="0" applyFont="1" applyBorder="1" applyAlignment="1">
      <alignment/>
    </xf>
    <xf numFmtId="0" fontId="0" fillId="0" borderId="24" xfId="0" applyFont="1" applyBorder="1" applyAlignment="1">
      <alignment/>
    </xf>
    <xf numFmtId="1" fontId="0" fillId="0" borderId="18" xfId="0" applyNumberFormat="1" applyFont="1" applyBorder="1" applyAlignment="1">
      <alignment/>
    </xf>
    <xf numFmtId="166" fontId="0" fillId="0" borderId="18" xfId="0" applyNumberFormat="1" applyFont="1" applyBorder="1" applyAlignment="1" quotePrefix="1">
      <alignment horizontal="center"/>
    </xf>
    <xf numFmtId="9" fontId="0" fillId="0" borderId="25" xfId="57" applyFont="1" applyBorder="1" applyAlignment="1">
      <alignment/>
    </xf>
    <xf numFmtId="166" fontId="6" fillId="0" borderId="26" xfId="0" applyNumberFormat="1" applyFont="1" applyBorder="1" applyAlignment="1">
      <alignment/>
    </xf>
    <xf numFmtId="0" fontId="0" fillId="0" borderId="27" xfId="0" applyFont="1" applyBorder="1" applyAlignment="1">
      <alignment/>
    </xf>
    <xf numFmtId="1" fontId="6" fillId="0" borderId="28" xfId="0" applyNumberFormat="1" applyFont="1" applyBorder="1" applyAlignment="1">
      <alignment/>
    </xf>
    <xf numFmtId="166" fontId="6" fillId="0" borderId="28" xfId="0" applyNumberFormat="1" applyFont="1" applyBorder="1" applyAlignment="1" quotePrefix="1">
      <alignment horizontal="center"/>
    </xf>
    <xf numFmtId="9" fontId="6" fillId="0" borderId="29" xfId="57" applyFont="1" applyBorder="1" applyAlignment="1">
      <alignment/>
    </xf>
    <xf numFmtId="0" fontId="31" fillId="0" borderId="17" xfId="0" applyFont="1" applyBorder="1" applyAlignment="1">
      <alignment horizontal="center"/>
    </xf>
    <xf numFmtId="0" fontId="34" fillId="0" borderId="30" xfId="0" applyFont="1" applyBorder="1" applyAlignment="1" quotePrefix="1">
      <alignment horizontal="center"/>
    </xf>
    <xf numFmtId="0" fontId="34" fillId="0" borderId="31" xfId="0" applyFont="1" applyBorder="1" applyAlignment="1" quotePrefix="1">
      <alignment horizontal="center"/>
    </xf>
    <xf numFmtId="0" fontId="20"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85725</xdr:rowOff>
    </xdr:from>
    <xdr:to>
      <xdr:col>1</xdr:col>
      <xdr:colOff>3152775</xdr:colOff>
      <xdr:row>10</xdr:row>
      <xdr:rowOff>19050</xdr:rowOff>
    </xdr:to>
    <xdr:sp>
      <xdr:nvSpPr>
        <xdr:cNvPr id="1" name="TextBox 1"/>
        <xdr:cNvSpPr txBox="1">
          <a:spLocks noChangeArrowheads="1"/>
        </xdr:cNvSpPr>
      </xdr:nvSpPr>
      <xdr:spPr>
        <a:xfrm>
          <a:off x="333375" y="361950"/>
          <a:ext cx="3095625" cy="1447800"/>
        </a:xfrm>
        <a:prstGeom prst="rect">
          <a:avLst/>
        </a:prstGeom>
        <a:solidFill>
          <a:srgbClr val="FFFFFF"/>
        </a:solidFill>
        <a:ln w="15875" cmpd="sng">
          <a:solidFill>
            <a:srgbClr val="0070C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Point</a:t>
          </a:r>
          <a:r>
            <a:rPr lang="en-US" cap="none" sz="1100" b="1" i="0" u="none" baseline="0">
              <a:solidFill>
                <a:srgbClr val="000000"/>
              </a:solidFill>
              <a:latin typeface="Calibri"/>
              <a:ea typeface="Calibri"/>
              <a:cs typeface="Calibri"/>
            </a:rPr>
            <a:t> Scoring System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1000 = Acceptable
</a:t>
          </a:r>
          <a:r>
            <a:rPr lang="en-US" cap="none" sz="1100" b="0" i="0" u="none" baseline="0">
              <a:solidFill>
                <a:srgbClr val="000000"/>
              </a:solidFill>
              <a:latin typeface="Calibri"/>
              <a:ea typeface="Calibri"/>
              <a:cs typeface="Calibri"/>
            </a:rPr>
            <a:t>&lt; 1000 = Improvement Needed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Satistafctory</a:t>
          </a:r>
          <a:r>
            <a:rPr lang="en-US" cap="none" sz="1100" b="0" i="0" u="none" baseline="0">
              <a:solidFill>
                <a:srgbClr val="000000"/>
              </a:solidFill>
              <a:latin typeface="Calibri"/>
              <a:ea typeface="Calibri"/>
              <a:cs typeface="Calibri"/>
            </a:rPr>
            <a:t> = Full points
</a:t>
          </a:r>
          <a:r>
            <a:rPr lang="en-US" cap="none" sz="1100" b="0" i="0" u="none" baseline="0">
              <a:solidFill>
                <a:srgbClr val="000000"/>
              </a:solidFill>
              <a:latin typeface="Calibri"/>
              <a:ea typeface="Calibri"/>
              <a:cs typeface="Calibri"/>
            </a:rPr>
            <a:t>Marginal = Half Points
</a:t>
          </a:r>
          <a:r>
            <a:rPr lang="en-US" cap="none" sz="1100" b="0" i="0" u="none" baseline="0">
              <a:solidFill>
                <a:srgbClr val="000000"/>
              </a:solidFill>
              <a:latin typeface="Calibri"/>
              <a:ea typeface="Calibri"/>
              <a:cs typeface="Calibri"/>
            </a:rPr>
            <a:t>Unsatisfactory = No points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K138"/>
  <sheetViews>
    <sheetView tabSelected="1" workbookViewId="0" topLeftCell="A46">
      <selection activeCell="B56" sqref="B56"/>
    </sheetView>
  </sheetViews>
  <sheetFormatPr defaultColWidth="8.57421875" defaultRowHeight="12.75"/>
  <cols>
    <col min="1" max="1" width="5.421875" style="82" customWidth="1"/>
    <col min="2" max="2" width="58.28125" style="82" customWidth="1"/>
    <col min="3" max="3" width="10.421875" style="82" customWidth="1"/>
    <col min="4" max="7" width="5.7109375" style="82" customWidth="1"/>
    <col min="8" max="8" width="33.8515625" style="84" customWidth="1"/>
    <col min="9" max="9" width="13.7109375" style="82" customWidth="1"/>
    <col min="10" max="10" width="4.8515625" style="82" customWidth="1"/>
    <col min="11" max="11" width="15.00390625" style="85" customWidth="1"/>
    <col min="12" max="16384" width="8.421875" style="82" customWidth="1"/>
  </cols>
  <sheetData>
    <row r="2" spans="2:8" ht="12.75">
      <c r="B2" s="83" t="s">
        <v>55</v>
      </c>
      <c r="H2" s="84" t="s">
        <v>121</v>
      </c>
    </row>
    <row r="3" spans="2:8" ht="12.75">
      <c r="B3" s="83" t="s">
        <v>56</v>
      </c>
      <c r="H3" s="84" t="s">
        <v>122</v>
      </c>
    </row>
    <row r="4" spans="2:8" ht="12.75">
      <c r="B4" s="83" t="s">
        <v>57</v>
      </c>
      <c r="H4" s="84" t="s">
        <v>4</v>
      </c>
    </row>
    <row r="5" spans="1:8" ht="12.75">
      <c r="A5" s="86"/>
      <c r="B5" s="87" t="s">
        <v>58</v>
      </c>
      <c r="C5" s="86"/>
      <c r="D5" s="86"/>
      <c r="E5" s="86"/>
      <c r="F5" s="86"/>
      <c r="H5" s="136" t="s">
        <v>4</v>
      </c>
    </row>
    <row r="6" spans="1:8" ht="15">
      <c r="A6" s="86"/>
      <c r="B6" s="87" t="s">
        <v>59</v>
      </c>
      <c r="C6" s="86"/>
      <c r="D6" s="86"/>
      <c r="E6" s="86"/>
      <c r="F6" s="86"/>
      <c r="G6" s="89"/>
      <c r="H6" s="88"/>
    </row>
    <row r="7" spans="1:8" ht="18">
      <c r="A7" s="86"/>
      <c r="B7" s="117" t="s">
        <v>7</v>
      </c>
      <c r="C7" s="86"/>
      <c r="D7" s="86"/>
      <c r="E7" s="86"/>
      <c r="F7" s="86"/>
      <c r="G7" s="89" t="s">
        <v>47</v>
      </c>
      <c r="H7" s="104"/>
    </row>
    <row r="8" spans="1:8" ht="18">
      <c r="A8" s="86"/>
      <c r="B8" s="118" t="s">
        <v>48</v>
      </c>
      <c r="D8" s="116"/>
      <c r="E8" s="86"/>
      <c r="F8" s="86"/>
      <c r="G8" s="89" t="s">
        <v>63</v>
      </c>
      <c r="H8" s="91"/>
    </row>
    <row r="9" spans="1:10" ht="19.5">
      <c r="A9" s="108"/>
      <c r="C9" s="92"/>
      <c r="D9" s="93"/>
      <c r="E9" s="92"/>
      <c r="F9" s="92"/>
      <c r="G9" s="89" t="s">
        <v>49</v>
      </c>
      <c r="H9" s="94"/>
      <c r="J9" s="95"/>
    </row>
    <row r="10" spans="1:9" ht="15">
      <c r="A10" s="86"/>
      <c r="B10" s="90"/>
      <c r="C10" s="86"/>
      <c r="D10" s="86"/>
      <c r="E10" s="86"/>
      <c r="F10" s="86"/>
      <c r="G10" s="89" t="s">
        <v>50</v>
      </c>
      <c r="H10" s="96"/>
      <c r="I10" s="97"/>
    </row>
    <row r="11" spans="1:11" ht="15">
      <c r="A11" s="98" t="s">
        <v>51</v>
      </c>
      <c r="B11" s="98" t="s">
        <v>3</v>
      </c>
      <c r="C11" s="98" t="s">
        <v>4</v>
      </c>
      <c r="D11" s="98" t="s">
        <v>91</v>
      </c>
      <c r="E11" s="98" t="s">
        <v>92</v>
      </c>
      <c r="F11" s="98" t="s">
        <v>93</v>
      </c>
      <c r="G11" s="98" t="s">
        <v>52</v>
      </c>
      <c r="H11" s="76" t="s">
        <v>98</v>
      </c>
      <c r="I11" s="82" t="s">
        <v>8</v>
      </c>
      <c r="K11" s="85" t="s">
        <v>99</v>
      </c>
    </row>
    <row r="12" spans="1:8" ht="15.75" thickBot="1">
      <c r="A12" s="51" t="s">
        <v>6</v>
      </c>
      <c r="B12" s="98"/>
      <c r="C12" s="106"/>
      <c r="D12" s="106"/>
      <c r="E12" s="106"/>
      <c r="F12" s="107"/>
      <c r="G12" s="106"/>
      <c r="H12" s="76"/>
    </row>
    <row r="13" spans="1:11" ht="34.5" customHeight="1" thickBot="1">
      <c r="A13" s="39">
        <v>1.1</v>
      </c>
      <c r="B13" s="109" t="s">
        <v>64</v>
      </c>
      <c r="C13" s="41"/>
      <c r="D13" s="42"/>
      <c r="E13" s="43"/>
      <c r="F13" s="58"/>
      <c r="G13" s="43"/>
      <c r="H13" s="76"/>
      <c r="I13" s="97">
        <f>IF(D13="X",0,(IF(E13="X",K13/2,(IF(F13="X",K13,(IF(G13="X",K13,0)))))))</f>
        <v>0</v>
      </c>
      <c r="K13" s="85">
        <f>IF(G13="x",0,20)</f>
        <v>20</v>
      </c>
    </row>
    <row r="14" spans="1:11" ht="34.5" customHeight="1" thickBot="1">
      <c r="A14" s="39">
        <v>1.2</v>
      </c>
      <c r="B14" s="110" t="s">
        <v>65</v>
      </c>
      <c r="C14" s="41"/>
      <c r="D14" s="42"/>
      <c r="E14" s="43"/>
      <c r="F14" s="58"/>
      <c r="G14" s="43"/>
      <c r="H14" s="76"/>
      <c r="I14" s="97">
        <f>IF(D14="X",0,(IF(E14="X",K14/2,(IF(F14="X",K14,0)))))</f>
        <v>0</v>
      </c>
      <c r="K14" s="85">
        <f>IF(G14="x",0,20)</f>
        <v>20</v>
      </c>
    </row>
    <row r="15" spans="1:11" ht="34.5" customHeight="1" thickBot="1">
      <c r="A15" s="39">
        <v>1.3</v>
      </c>
      <c r="B15" s="110" t="s">
        <v>66</v>
      </c>
      <c r="C15" s="41"/>
      <c r="D15" s="42"/>
      <c r="E15" s="43"/>
      <c r="F15" s="58"/>
      <c r="G15" s="43"/>
      <c r="H15" s="76"/>
      <c r="I15" s="97">
        <f>IF(D15="X",0,(IF(E15="X",K15/2,(IF(F15="X",K15,0)))))</f>
        <v>0</v>
      </c>
      <c r="K15" s="85">
        <f>IF(G15="x",0,20)</f>
        <v>20</v>
      </c>
    </row>
    <row r="16" spans="1:11" ht="34.5" customHeight="1" thickBot="1">
      <c r="A16" s="39">
        <v>1.4</v>
      </c>
      <c r="B16" s="111" t="s">
        <v>67</v>
      </c>
      <c r="C16" s="41"/>
      <c r="D16" s="42"/>
      <c r="E16" s="43"/>
      <c r="F16" s="58"/>
      <c r="G16" s="43"/>
      <c r="H16" s="76"/>
      <c r="I16" s="97">
        <f>IF(D16="X",0,(IF(E16="X",K16/2,(IF(F16="X",K16,0)))))</f>
        <v>0</v>
      </c>
      <c r="K16" s="85">
        <f>IF(G16="x",0,20)</f>
        <v>20</v>
      </c>
    </row>
    <row r="17" spans="1:9" ht="34.5" customHeight="1" thickBot="1">
      <c r="A17" s="39">
        <v>1.5</v>
      </c>
      <c r="B17" s="112" t="s">
        <v>68</v>
      </c>
      <c r="C17" s="44"/>
      <c r="D17" s="45"/>
      <c r="E17" s="46"/>
      <c r="F17" s="70"/>
      <c r="G17" s="46"/>
      <c r="H17" s="77"/>
      <c r="I17" s="97"/>
    </row>
    <row r="18" spans="1:9" ht="34.5" customHeight="1" thickBot="1">
      <c r="A18" s="39">
        <v>1.6</v>
      </c>
      <c r="B18" s="112" t="s">
        <v>69</v>
      </c>
      <c r="C18" s="44"/>
      <c r="D18" s="45"/>
      <c r="E18" s="46"/>
      <c r="F18" s="70"/>
      <c r="G18" s="46"/>
      <c r="H18" s="77"/>
      <c r="I18" s="97"/>
    </row>
    <row r="19" spans="1:9" ht="34.5" customHeight="1" thickBot="1">
      <c r="A19" s="39">
        <v>1.7</v>
      </c>
      <c r="B19" s="112" t="s">
        <v>70</v>
      </c>
      <c r="C19" s="44"/>
      <c r="D19" s="45"/>
      <c r="E19" s="46"/>
      <c r="F19" s="70"/>
      <c r="G19" s="46"/>
      <c r="H19" s="77"/>
      <c r="I19" s="97"/>
    </row>
    <row r="20" spans="1:11" ht="34.5" customHeight="1" thickBot="1">
      <c r="A20" s="39">
        <v>1.8</v>
      </c>
      <c r="B20" s="112" t="s">
        <v>71</v>
      </c>
      <c r="C20" s="44"/>
      <c r="D20" s="45"/>
      <c r="E20" s="46"/>
      <c r="F20" s="70"/>
      <c r="G20" s="46"/>
      <c r="H20" s="77"/>
      <c r="I20" s="97">
        <f>IF(D20="X",0,(IF(E20="X",K20/2,(IF(F20="X",K20,0)))))</f>
        <v>0</v>
      </c>
      <c r="K20" s="85">
        <f>IF(G20="x",0,20)</f>
        <v>20</v>
      </c>
    </row>
    <row r="21" spans="1:11" ht="15" customHeight="1">
      <c r="A21" s="47"/>
      <c r="B21" s="48"/>
      <c r="C21" s="41"/>
      <c r="D21" s="49">
        <f>K21-SUM(I13:I20)</f>
        <v>100</v>
      </c>
      <c r="E21" s="56" t="s">
        <v>9</v>
      </c>
      <c r="F21" s="49">
        <f>K21</f>
        <v>100</v>
      </c>
      <c r="G21" s="36"/>
      <c r="H21" s="76"/>
      <c r="I21" s="99"/>
      <c r="J21" s="100"/>
      <c r="K21" s="101">
        <f>SUM(K13:K20)</f>
        <v>100</v>
      </c>
    </row>
    <row r="22" spans="1:9" ht="12.75">
      <c r="A22" s="51" t="s">
        <v>45</v>
      </c>
      <c r="B22" s="52"/>
      <c r="C22" s="53"/>
      <c r="D22" s="35"/>
      <c r="E22" s="35"/>
      <c r="F22" s="71"/>
      <c r="G22" s="35"/>
      <c r="H22" s="78"/>
      <c r="I22" s="97"/>
    </row>
    <row r="23" spans="1:9" ht="13.5" thickBot="1">
      <c r="A23" s="54"/>
      <c r="B23" s="48"/>
      <c r="C23" s="55"/>
      <c r="D23" s="56" t="s">
        <v>91</v>
      </c>
      <c r="E23" s="56" t="s">
        <v>92</v>
      </c>
      <c r="F23" s="72" t="s">
        <v>93</v>
      </c>
      <c r="G23" s="50" t="s">
        <v>53</v>
      </c>
      <c r="H23" s="79" t="s">
        <v>54</v>
      </c>
      <c r="I23" s="97"/>
    </row>
    <row r="24" spans="1:11" ht="49.5" customHeight="1" thickBot="1">
      <c r="A24" s="39">
        <v>2.1</v>
      </c>
      <c r="B24" s="113" t="s">
        <v>27</v>
      </c>
      <c r="C24" s="41"/>
      <c r="D24" s="57"/>
      <c r="E24" s="43"/>
      <c r="F24" s="58"/>
      <c r="G24" s="43"/>
      <c r="H24" s="79"/>
      <c r="I24" s="97">
        <f aca="true" t="shared" si="0" ref="I24:I32">IF(D24="X",0,(IF(E24="X",K24/2,(IF(F24="X",K24,0)))))</f>
        <v>0</v>
      </c>
      <c r="K24" s="85">
        <f aca="true" t="shared" si="1" ref="K24:K32">IF(G24="x",0,10)</f>
        <v>10</v>
      </c>
    </row>
    <row r="25" spans="1:11" ht="49.5" customHeight="1" thickBot="1">
      <c r="A25" s="39">
        <v>2.2</v>
      </c>
      <c r="B25" s="114" t="s">
        <v>28</v>
      </c>
      <c r="C25" s="41"/>
      <c r="D25" s="57"/>
      <c r="E25" s="43"/>
      <c r="F25" s="58"/>
      <c r="G25" s="43"/>
      <c r="H25" s="79"/>
      <c r="I25" s="97">
        <f t="shared" si="0"/>
        <v>0</v>
      </c>
      <c r="K25" s="85">
        <f t="shared" si="1"/>
        <v>10</v>
      </c>
    </row>
    <row r="26" spans="1:11" ht="49.5" customHeight="1" thickBot="1">
      <c r="A26" s="39">
        <v>2.3</v>
      </c>
      <c r="B26" s="114" t="s">
        <v>29</v>
      </c>
      <c r="C26" s="41"/>
      <c r="D26" s="57"/>
      <c r="E26" s="43"/>
      <c r="F26" s="58"/>
      <c r="G26" s="43"/>
      <c r="H26" s="79"/>
      <c r="I26" s="97">
        <f t="shared" si="0"/>
        <v>0</v>
      </c>
      <c r="K26" s="85">
        <f t="shared" si="1"/>
        <v>10</v>
      </c>
    </row>
    <row r="27" spans="1:11" ht="49.5" customHeight="1" thickBot="1">
      <c r="A27" s="39">
        <v>2.4</v>
      </c>
      <c r="B27" s="114" t="s">
        <v>30</v>
      </c>
      <c r="C27" s="41"/>
      <c r="D27" s="57"/>
      <c r="E27" s="43"/>
      <c r="F27" s="58"/>
      <c r="G27" s="43"/>
      <c r="H27" s="79"/>
      <c r="I27" s="97">
        <f t="shared" si="0"/>
        <v>0</v>
      </c>
      <c r="K27" s="85">
        <f t="shared" si="1"/>
        <v>10</v>
      </c>
    </row>
    <row r="28" spans="1:11" ht="23.25" customHeight="1" thickBot="1">
      <c r="A28" s="39">
        <v>2.5</v>
      </c>
      <c r="B28" s="114" t="s">
        <v>31</v>
      </c>
      <c r="C28" s="41"/>
      <c r="D28" s="57"/>
      <c r="E28" s="43"/>
      <c r="F28" s="58"/>
      <c r="G28" s="43"/>
      <c r="H28" s="79"/>
      <c r="I28" s="97">
        <f t="shared" si="0"/>
        <v>0</v>
      </c>
      <c r="K28" s="85">
        <f t="shared" si="1"/>
        <v>10</v>
      </c>
    </row>
    <row r="29" spans="1:11" ht="31.5" customHeight="1" thickBot="1">
      <c r="A29" s="39">
        <v>2.6</v>
      </c>
      <c r="B29" s="114" t="s">
        <v>32</v>
      </c>
      <c r="C29" s="41"/>
      <c r="D29" s="57"/>
      <c r="E29" s="43"/>
      <c r="F29" s="58"/>
      <c r="G29" s="43"/>
      <c r="H29" s="79"/>
      <c r="I29" s="97">
        <f t="shared" si="0"/>
        <v>0</v>
      </c>
      <c r="K29" s="85">
        <f t="shared" si="1"/>
        <v>10</v>
      </c>
    </row>
    <row r="30" spans="1:11" ht="20.25" customHeight="1" thickBot="1">
      <c r="A30" s="39">
        <v>2.7</v>
      </c>
      <c r="B30" s="114" t="s">
        <v>33</v>
      </c>
      <c r="C30" s="41"/>
      <c r="D30" s="57"/>
      <c r="E30" s="43"/>
      <c r="F30" s="58"/>
      <c r="G30" s="43"/>
      <c r="H30" s="79"/>
      <c r="I30" s="97">
        <f t="shared" si="0"/>
        <v>0</v>
      </c>
      <c r="K30" s="85">
        <f t="shared" si="1"/>
        <v>10</v>
      </c>
    </row>
    <row r="31" spans="1:11" ht="31.5" customHeight="1" thickBot="1">
      <c r="A31" s="39">
        <v>2.8</v>
      </c>
      <c r="B31" s="114" t="s">
        <v>34</v>
      </c>
      <c r="C31" s="41"/>
      <c r="D31" s="57"/>
      <c r="E31" s="43"/>
      <c r="F31" s="58"/>
      <c r="G31" s="43"/>
      <c r="H31" s="79"/>
      <c r="I31" s="97">
        <f t="shared" si="0"/>
        <v>0</v>
      </c>
      <c r="K31" s="85">
        <f t="shared" si="1"/>
        <v>10</v>
      </c>
    </row>
    <row r="32" spans="1:11" ht="49.5" customHeight="1" thickBot="1">
      <c r="A32" s="39">
        <v>2.9</v>
      </c>
      <c r="B32" s="115" t="s">
        <v>35</v>
      </c>
      <c r="C32" s="41"/>
      <c r="D32" s="57"/>
      <c r="E32" s="43"/>
      <c r="F32" s="58"/>
      <c r="G32" s="43"/>
      <c r="H32" s="79"/>
      <c r="I32" s="97">
        <f t="shared" si="0"/>
        <v>0</v>
      </c>
      <c r="K32" s="85">
        <f t="shared" si="1"/>
        <v>10</v>
      </c>
    </row>
    <row r="33" spans="1:9" ht="12.75">
      <c r="A33" s="59"/>
      <c r="B33" s="60"/>
      <c r="C33" s="60"/>
      <c r="D33" s="56"/>
      <c r="E33" s="56"/>
      <c r="F33" s="38"/>
      <c r="G33" s="37"/>
      <c r="H33" s="79"/>
      <c r="I33" s="97"/>
    </row>
    <row r="34" spans="1:11" ht="12.75">
      <c r="A34" s="59"/>
      <c r="B34" s="60"/>
      <c r="C34" s="60"/>
      <c r="D34" s="49">
        <f>K34-SUM(I26:I33)</f>
        <v>90</v>
      </c>
      <c r="E34" s="56" t="s">
        <v>9</v>
      </c>
      <c r="F34" s="49">
        <f>K34</f>
        <v>90</v>
      </c>
      <c r="G34" s="37"/>
      <c r="H34" s="79"/>
      <c r="I34" s="97"/>
      <c r="K34" s="102">
        <f>SUM(K22:K33)</f>
        <v>90</v>
      </c>
    </row>
    <row r="35" spans="1:9" ht="12.75">
      <c r="A35" s="51" t="s">
        <v>46</v>
      </c>
      <c r="B35" s="55"/>
      <c r="C35" s="55"/>
      <c r="D35" s="37"/>
      <c r="E35" s="37"/>
      <c r="F35" s="38"/>
      <c r="G35" s="37"/>
      <c r="H35" s="80"/>
      <c r="I35" s="97"/>
    </row>
    <row r="36" spans="1:9" ht="13.5" thickBot="1">
      <c r="A36" s="54"/>
      <c r="B36" s="37"/>
      <c r="C36" s="37"/>
      <c r="D36" s="56" t="s">
        <v>91</v>
      </c>
      <c r="E36" s="56" t="s">
        <v>92</v>
      </c>
      <c r="F36" s="72" t="s">
        <v>93</v>
      </c>
      <c r="G36" s="50" t="s">
        <v>53</v>
      </c>
      <c r="H36" s="79" t="s">
        <v>54</v>
      </c>
      <c r="I36" s="97"/>
    </row>
    <row r="37" spans="1:11" ht="29.25" customHeight="1" thickBot="1">
      <c r="A37" s="39">
        <v>3.1</v>
      </c>
      <c r="B37" s="113" t="s">
        <v>36</v>
      </c>
      <c r="C37" s="34"/>
      <c r="D37" s="42"/>
      <c r="E37" s="42"/>
      <c r="F37" s="73"/>
      <c r="G37" s="42"/>
      <c r="H37" s="76"/>
      <c r="I37" s="97">
        <f aca="true" t="shared" si="2" ref="I37:I50">IF(D37="X",0,(IF(E37="X",K37/2,(IF(F37="X",K37,0)))))</f>
        <v>0</v>
      </c>
      <c r="K37" s="85">
        <f>IF(G37="x",0,15)</f>
        <v>15</v>
      </c>
    </row>
    <row r="38" spans="1:11" ht="45" customHeight="1" thickBot="1">
      <c r="A38" s="39">
        <v>3.2</v>
      </c>
      <c r="B38" s="114" t="s">
        <v>37</v>
      </c>
      <c r="C38" s="34"/>
      <c r="D38" s="42"/>
      <c r="E38" s="42"/>
      <c r="F38" s="73"/>
      <c r="G38" s="42"/>
      <c r="H38" s="76"/>
      <c r="I38" s="97">
        <f t="shared" si="2"/>
        <v>0</v>
      </c>
      <c r="K38" s="85">
        <f>IF(G38="x",0,15)</f>
        <v>15</v>
      </c>
    </row>
    <row r="39" spans="1:11" ht="33" customHeight="1" thickBot="1">
      <c r="A39" s="39">
        <v>3.3</v>
      </c>
      <c r="B39" s="114" t="s">
        <v>38</v>
      </c>
      <c r="C39" s="34"/>
      <c r="D39" s="42"/>
      <c r="E39" s="42"/>
      <c r="F39" s="73"/>
      <c r="G39" s="42"/>
      <c r="H39" s="76"/>
      <c r="I39" s="97">
        <f t="shared" si="2"/>
        <v>0</v>
      </c>
      <c r="K39" s="85">
        <f>IF(G39="x",0,10)</f>
        <v>10</v>
      </c>
    </row>
    <row r="40" spans="1:11" ht="36.75" customHeight="1" thickBot="1">
      <c r="A40" s="39">
        <v>3.4</v>
      </c>
      <c r="B40" s="114" t="s">
        <v>39</v>
      </c>
      <c r="C40" s="34"/>
      <c r="D40" s="42"/>
      <c r="E40" s="42"/>
      <c r="F40" s="73"/>
      <c r="G40" s="42"/>
      <c r="H40" s="76"/>
      <c r="I40" s="97">
        <f t="shared" si="2"/>
        <v>0</v>
      </c>
      <c r="K40" s="85">
        <f>IF(G40="x",0,5)</f>
        <v>5</v>
      </c>
    </row>
    <row r="41" spans="1:11" ht="32.25" customHeight="1" thickBot="1">
      <c r="A41" s="39">
        <v>3.5</v>
      </c>
      <c r="B41" s="114" t="s">
        <v>40</v>
      </c>
      <c r="C41" s="34"/>
      <c r="D41" s="42"/>
      <c r="E41" s="42"/>
      <c r="F41" s="73"/>
      <c r="G41" s="42"/>
      <c r="H41" s="76"/>
      <c r="I41" s="97">
        <f t="shared" si="2"/>
        <v>0</v>
      </c>
      <c r="K41" s="85">
        <f>IF(G41="x",0,15)</f>
        <v>15</v>
      </c>
    </row>
    <row r="42" spans="1:11" ht="37.5" customHeight="1" thickBot="1">
      <c r="A42" s="39">
        <v>3.6</v>
      </c>
      <c r="B42" s="114" t="s">
        <v>41</v>
      </c>
      <c r="C42" s="34"/>
      <c r="D42" s="42"/>
      <c r="E42" s="42"/>
      <c r="F42" s="73"/>
      <c r="G42" s="42"/>
      <c r="H42" s="76"/>
      <c r="I42" s="97">
        <f t="shared" si="2"/>
        <v>0</v>
      </c>
      <c r="K42" s="85">
        <f>IF(G42="x",0,10)</f>
        <v>10</v>
      </c>
    </row>
    <row r="43" spans="1:9" ht="30.75" customHeight="1" thickBot="1">
      <c r="A43" s="39">
        <v>3.7</v>
      </c>
      <c r="B43" s="114" t="s">
        <v>100</v>
      </c>
      <c r="C43" s="34"/>
      <c r="D43" s="42"/>
      <c r="E43" s="42"/>
      <c r="F43" s="73"/>
      <c r="G43" s="42"/>
      <c r="H43" s="76"/>
      <c r="I43" s="97"/>
    </row>
    <row r="44" spans="1:9" ht="32.25" customHeight="1" thickBot="1">
      <c r="A44" s="39">
        <v>3.8</v>
      </c>
      <c r="B44" s="114" t="s">
        <v>77</v>
      </c>
      <c r="C44" s="34"/>
      <c r="D44" s="42"/>
      <c r="E44" s="42"/>
      <c r="F44" s="73"/>
      <c r="G44" s="42"/>
      <c r="H44" s="76"/>
      <c r="I44" s="97"/>
    </row>
    <row r="45" spans="1:9" ht="31.5" customHeight="1" thickBot="1">
      <c r="A45" s="39">
        <v>3.9</v>
      </c>
      <c r="B45" s="114" t="s">
        <v>12</v>
      </c>
      <c r="C45" s="34"/>
      <c r="D45" s="42"/>
      <c r="E45" s="42"/>
      <c r="F45" s="73"/>
      <c r="G45" s="42"/>
      <c r="H45" s="76"/>
      <c r="I45" s="97"/>
    </row>
    <row r="46" spans="1:11" ht="32.25" customHeight="1" thickBot="1">
      <c r="A46" s="39">
        <v>3.91</v>
      </c>
      <c r="B46" s="114" t="s">
        <v>13</v>
      </c>
      <c r="C46" s="34"/>
      <c r="D46" s="42"/>
      <c r="E46" s="42"/>
      <c r="F46" s="73"/>
      <c r="G46" s="42"/>
      <c r="H46" s="76"/>
      <c r="I46" s="97">
        <f t="shared" si="2"/>
        <v>0</v>
      </c>
      <c r="K46" s="85">
        <f>IF(G46="x",0,15)</f>
        <v>15</v>
      </c>
    </row>
    <row r="47" spans="1:11" ht="32.25" customHeight="1" thickBot="1">
      <c r="A47" s="39">
        <v>3.92</v>
      </c>
      <c r="B47" s="114" t="s">
        <v>14</v>
      </c>
      <c r="C47" s="34"/>
      <c r="D47" s="42"/>
      <c r="E47" s="42"/>
      <c r="F47" s="73"/>
      <c r="G47" s="42"/>
      <c r="H47" s="76"/>
      <c r="I47" s="97">
        <f t="shared" si="2"/>
        <v>0</v>
      </c>
      <c r="K47" s="85">
        <f>IF(G47="x",0,15)</f>
        <v>15</v>
      </c>
    </row>
    <row r="48" spans="1:11" ht="30" customHeight="1" thickBot="1">
      <c r="A48" s="39">
        <v>3.93</v>
      </c>
      <c r="B48" s="114" t="s">
        <v>15</v>
      </c>
      <c r="C48" s="34"/>
      <c r="D48" s="42"/>
      <c r="E48" s="42"/>
      <c r="F48" s="73"/>
      <c r="G48" s="42"/>
      <c r="H48" s="76"/>
      <c r="I48" s="97">
        <f t="shared" si="2"/>
        <v>0</v>
      </c>
      <c r="K48" s="85">
        <f>IF(G48="x",0,15)</f>
        <v>15</v>
      </c>
    </row>
    <row r="49" spans="1:11" ht="30" customHeight="1" thickBot="1">
      <c r="A49" s="39">
        <v>3.94</v>
      </c>
      <c r="B49" s="114" t="s">
        <v>16</v>
      </c>
      <c r="C49" s="34"/>
      <c r="D49" s="42"/>
      <c r="E49" s="42"/>
      <c r="F49" s="73"/>
      <c r="G49" s="42"/>
      <c r="H49" s="76"/>
      <c r="I49" s="97">
        <f t="shared" si="2"/>
        <v>0</v>
      </c>
      <c r="K49" s="85">
        <f>IF(G49="x",0,15)</f>
        <v>15</v>
      </c>
    </row>
    <row r="50" spans="1:11" ht="45" customHeight="1" thickBot="1">
      <c r="A50" s="39">
        <v>3.95</v>
      </c>
      <c r="B50" s="114" t="s">
        <v>17</v>
      </c>
      <c r="C50" s="34"/>
      <c r="D50" s="42"/>
      <c r="E50" s="42"/>
      <c r="F50" s="73"/>
      <c r="G50" s="42"/>
      <c r="H50" s="76"/>
      <c r="I50" s="97">
        <f t="shared" si="2"/>
        <v>0</v>
      </c>
      <c r="K50" s="85">
        <f>IF(G50="x",0,10)</f>
        <v>10</v>
      </c>
    </row>
    <row r="51" spans="1:9" ht="12.75">
      <c r="A51" s="61"/>
      <c r="B51" s="40"/>
      <c r="C51" s="34"/>
      <c r="D51" s="39"/>
      <c r="E51" s="62"/>
      <c r="F51" s="74"/>
      <c r="G51" s="62"/>
      <c r="H51" s="76"/>
      <c r="I51" s="97"/>
    </row>
    <row r="52" spans="1:11" ht="12.75">
      <c r="A52" s="63"/>
      <c r="B52" s="41"/>
      <c r="C52" s="41"/>
      <c r="D52" s="49">
        <f>K52-SUM(I44:I51)</f>
        <v>140</v>
      </c>
      <c r="E52" s="56" t="s">
        <v>9</v>
      </c>
      <c r="F52" s="49">
        <f>K52</f>
        <v>140</v>
      </c>
      <c r="G52" s="37"/>
      <c r="H52" s="79"/>
      <c r="I52" s="97"/>
      <c r="K52" s="102">
        <f>SUM(K37:K50)</f>
        <v>140</v>
      </c>
    </row>
    <row r="53" spans="1:9" ht="12.75">
      <c r="A53" s="51" t="s">
        <v>101</v>
      </c>
      <c r="B53" s="55"/>
      <c r="C53" s="60"/>
      <c r="D53" s="56"/>
      <c r="E53" s="37"/>
      <c r="F53" s="38"/>
      <c r="G53" s="37"/>
      <c r="H53" s="79"/>
      <c r="I53" s="97"/>
    </row>
    <row r="54" spans="1:9" ht="13.5" thickBot="1">
      <c r="A54" s="54"/>
      <c r="B54" s="37"/>
      <c r="C54" s="37"/>
      <c r="D54" s="56" t="s">
        <v>91</v>
      </c>
      <c r="E54" s="56" t="s">
        <v>92</v>
      </c>
      <c r="F54" s="72" t="s">
        <v>93</v>
      </c>
      <c r="G54" s="50" t="s">
        <v>53</v>
      </c>
      <c r="H54" s="79" t="s">
        <v>54</v>
      </c>
      <c r="I54" s="97"/>
    </row>
    <row r="55" spans="1:11" ht="28.5" customHeight="1" thickBot="1">
      <c r="A55" s="62">
        <v>4.1</v>
      </c>
      <c r="B55" s="113" t="s">
        <v>18</v>
      </c>
      <c r="C55" s="34"/>
      <c r="D55" s="56"/>
      <c r="E55" s="37"/>
      <c r="F55" s="38"/>
      <c r="G55" s="37"/>
      <c r="H55" s="79"/>
      <c r="I55" s="97">
        <f aca="true" t="shared" si="3" ref="I55:I60">IF(D55="X",0,(IF(E55="X",K55/2,(IF(F55="X",K55,0)))))</f>
        <v>0</v>
      </c>
      <c r="K55" s="85">
        <f>IF(G55="x",0,10)</f>
        <v>10</v>
      </c>
    </row>
    <row r="56" spans="1:11" ht="21.75" customHeight="1" thickBot="1">
      <c r="A56" s="62">
        <v>4.2</v>
      </c>
      <c r="B56" s="114" t="s">
        <v>123</v>
      </c>
      <c r="C56" s="34"/>
      <c r="D56" s="56"/>
      <c r="E56" s="37"/>
      <c r="F56" s="38"/>
      <c r="G56" s="37"/>
      <c r="H56" s="79"/>
      <c r="I56" s="97">
        <f t="shared" si="3"/>
        <v>0</v>
      </c>
      <c r="K56" s="85">
        <f>IF(G56="x",0,10)</f>
        <v>10</v>
      </c>
    </row>
    <row r="57" spans="1:11" ht="25.5" customHeight="1" thickBot="1">
      <c r="A57" s="62">
        <v>4.3</v>
      </c>
      <c r="B57" s="114" t="s">
        <v>102</v>
      </c>
      <c r="C57" s="34"/>
      <c r="D57" s="56"/>
      <c r="E57" s="37"/>
      <c r="F57" s="38"/>
      <c r="G57" s="37"/>
      <c r="H57" s="79"/>
      <c r="I57" s="97">
        <f t="shared" si="3"/>
        <v>0</v>
      </c>
      <c r="K57" s="85">
        <f>IF(G57="x",0,10)</f>
        <v>10</v>
      </c>
    </row>
    <row r="58" spans="1:11" ht="33.75" customHeight="1" thickBot="1">
      <c r="A58" s="62">
        <v>4.4</v>
      </c>
      <c r="B58" s="114" t="s">
        <v>19</v>
      </c>
      <c r="C58" s="34"/>
      <c r="D58" s="56"/>
      <c r="E58" s="37"/>
      <c r="F58" s="38"/>
      <c r="G58" s="37"/>
      <c r="H58" s="79"/>
      <c r="I58" s="97">
        <f t="shared" si="3"/>
        <v>0</v>
      </c>
      <c r="K58" s="85">
        <f>IF(G58="x",0,10)</f>
        <v>10</v>
      </c>
    </row>
    <row r="59" spans="1:11" ht="34.5" customHeight="1" thickBot="1">
      <c r="A59" s="62">
        <v>4.5</v>
      </c>
      <c r="B59" s="114" t="s">
        <v>104</v>
      </c>
      <c r="C59" s="34"/>
      <c r="D59" s="56"/>
      <c r="E59" s="37"/>
      <c r="F59" s="38"/>
      <c r="G59" s="37"/>
      <c r="H59" s="79"/>
      <c r="I59" s="97">
        <f t="shared" si="3"/>
        <v>0</v>
      </c>
      <c r="K59" s="85">
        <f>IF(G59="x",0,15)</f>
        <v>15</v>
      </c>
    </row>
    <row r="60" spans="1:11" ht="20.25" customHeight="1" thickBot="1">
      <c r="A60" s="62">
        <v>4.6</v>
      </c>
      <c r="B60" s="114" t="s">
        <v>78</v>
      </c>
      <c r="C60" s="34"/>
      <c r="D60" s="56"/>
      <c r="E60" s="37"/>
      <c r="F60" s="38"/>
      <c r="G60" s="37"/>
      <c r="H60" s="79"/>
      <c r="I60" s="97">
        <f t="shared" si="3"/>
        <v>0</v>
      </c>
      <c r="K60" s="85">
        <f>IF(G60="x",0,15)</f>
        <v>15</v>
      </c>
    </row>
    <row r="61" spans="1:9" ht="12.75">
      <c r="A61" s="39"/>
      <c r="B61" s="64"/>
      <c r="C61" s="62"/>
      <c r="D61" s="56"/>
      <c r="E61" s="37"/>
      <c r="F61" s="38"/>
      <c r="G61" s="37"/>
      <c r="H61" s="79"/>
      <c r="I61" s="97"/>
    </row>
    <row r="62" spans="1:11" ht="12.75">
      <c r="A62" s="59"/>
      <c r="B62" s="41"/>
      <c r="C62" s="41"/>
      <c r="D62" s="49">
        <f>K62-SUM(I54:I61)</f>
        <v>70</v>
      </c>
      <c r="E62" s="56" t="s">
        <v>9</v>
      </c>
      <c r="F62" s="49">
        <f>K62</f>
        <v>70</v>
      </c>
      <c r="G62" s="37"/>
      <c r="H62" s="79"/>
      <c r="I62" s="97"/>
      <c r="K62" s="102">
        <f>SUM(K55:K61)</f>
        <v>70</v>
      </c>
    </row>
    <row r="63" spans="1:9" ht="12.75">
      <c r="A63" s="51" t="s">
        <v>105</v>
      </c>
      <c r="B63" s="60"/>
      <c r="C63" s="60"/>
      <c r="D63" s="56"/>
      <c r="E63" s="56"/>
      <c r="F63" s="38"/>
      <c r="G63" s="37"/>
      <c r="H63" s="79"/>
      <c r="I63" s="97"/>
    </row>
    <row r="64" spans="1:9" ht="13.5" thickBot="1">
      <c r="A64" s="54"/>
      <c r="B64" s="37"/>
      <c r="C64" s="37"/>
      <c r="D64" s="56" t="s">
        <v>91</v>
      </c>
      <c r="E64" s="56" t="s">
        <v>92</v>
      </c>
      <c r="F64" s="72" t="s">
        <v>93</v>
      </c>
      <c r="G64" s="50" t="s">
        <v>53</v>
      </c>
      <c r="H64" s="79" t="s">
        <v>54</v>
      </c>
      <c r="I64" s="97"/>
    </row>
    <row r="65" spans="1:11" ht="29.25" customHeight="1" thickBot="1">
      <c r="A65" s="39">
        <v>5.1</v>
      </c>
      <c r="B65" s="113" t="s">
        <v>20</v>
      </c>
      <c r="C65" s="34"/>
      <c r="D65" s="57"/>
      <c r="E65" s="43"/>
      <c r="F65" s="58"/>
      <c r="G65" s="43"/>
      <c r="H65" s="79"/>
      <c r="I65" s="97">
        <f>IF(D65="X",0,(IF(E65="X",K65/2,(IF(F65="X",K65,0)))))</f>
        <v>0</v>
      </c>
      <c r="K65" s="85">
        <f>IF(G65="x",0,30)</f>
        <v>30</v>
      </c>
    </row>
    <row r="66" spans="1:11" ht="42.75" customHeight="1" thickBot="1">
      <c r="A66" s="39">
        <v>5.2</v>
      </c>
      <c r="B66" s="114" t="s">
        <v>21</v>
      </c>
      <c r="C66" s="34"/>
      <c r="D66" s="57"/>
      <c r="E66" s="43"/>
      <c r="F66" s="58"/>
      <c r="G66" s="43"/>
      <c r="H66" s="80"/>
      <c r="I66" s="97">
        <f>IF(D66="X",0,(IF(E66="X",K66/2,(IF(F66="X",K66,0)))))</f>
        <v>0</v>
      </c>
      <c r="K66" s="85">
        <f>IF(G66="x",0,30)</f>
        <v>30</v>
      </c>
    </row>
    <row r="67" spans="1:11" ht="19.5" customHeight="1" thickBot="1">
      <c r="A67" s="39">
        <v>5.3</v>
      </c>
      <c r="B67" s="114" t="s">
        <v>106</v>
      </c>
      <c r="C67" s="34"/>
      <c r="D67" s="57"/>
      <c r="E67" s="43"/>
      <c r="F67" s="58"/>
      <c r="G67" s="43"/>
      <c r="H67" s="79"/>
      <c r="I67" s="97">
        <f>IF(D67="X",0,(IF(E67="X",K67/2,(IF(F67="X",K67,0)))))</f>
        <v>0</v>
      </c>
      <c r="K67" s="85">
        <f>IF(G67="x",0,30)</f>
        <v>30</v>
      </c>
    </row>
    <row r="68" spans="1:11" ht="31.5" customHeight="1" thickBot="1">
      <c r="A68" s="39">
        <v>5.4</v>
      </c>
      <c r="B68" s="114" t="s">
        <v>22</v>
      </c>
      <c r="C68" s="34"/>
      <c r="D68" s="57"/>
      <c r="E68" s="43"/>
      <c r="F68" s="58"/>
      <c r="G68" s="43"/>
      <c r="H68" s="79"/>
      <c r="I68" s="97">
        <f>IF(D68="X",0,(IF(E68="X",K68/2,(IF(F68="X",K68,0)))))</f>
        <v>0</v>
      </c>
      <c r="K68" s="85">
        <f>IF(G68="x",0,30)</f>
        <v>30</v>
      </c>
    </row>
    <row r="69" spans="1:9" ht="43.5" customHeight="1" thickBot="1">
      <c r="A69" s="39">
        <v>5.5</v>
      </c>
      <c r="B69" s="114" t="s">
        <v>79</v>
      </c>
      <c r="C69" s="34"/>
      <c r="D69" s="57"/>
      <c r="E69" s="43"/>
      <c r="F69" s="58"/>
      <c r="G69" s="43"/>
      <c r="H69" s="79"/>
      <c r="I69" s="97"/>
    </row>
    <row r="70" spans="1:11" ht="30" customHeight="1" thickBot="1">
      <c r="A70" s="39">
        <v>5.6</v>
      </c>
      <c r="B70" s="115" t="s">
        <v>23</v>
      </c>
      <c r="C70" s="34"/>
      <c r="D70" s="57"/>
      <c r="E70" s="43"/>
      <c r="F70" s="58"/>
      <c r="G70" s="43"/>
      <c r="H70" s="79"/>
      <c r="I70" s="97">
        <f>IF(D70="X",0,(IF(E70="X",K70/2,(IF(F70="X",K70,0)))))</f>
        <v>0</v>
      </c>
      <c r="K70" s="85">
        <f>IF(G70="x",0,30)</f>
        <v>30</v>
      </c>
    </row>
    <row r="71" spans="1:9" ht="12.75">
      <c r="A71" s="59"/>
      <c r="C71" s="60"/>
      <c r="D71" s="56"/>
      <c r="E71" s="37"/>
      <c r="F71" s="38"/>
      <c r="G71" s="37"/>
      <c r="H71" s="79"/>
      <c r="I71" s="97"/>
    </row>
    <row r="72" spans="1:11" ht="12.75">
      <c r="A72" s="65"/>
      <c r="B72" s="60"/>
      <c r="C72" s="60"/>
      <c r="D72" s="49">
        <f>K72-SUM(I64:I71)</f>
        <v>150</v>
      </c>
      <c r="E72" s="56" t="s">
        <v>9</v>
      </c>
      <c r="F72" s="49">
        <f>K72</f>
        <v>150</v>
      </c>
      <c r="G72" s="37"/>
      <c r="H72" s="79"/>
      <c r="I72" s="97"/>
      <c r="K72" s="102">
        <f>SUM(K63:K71)</f>
        <v>150</v>
      </c>
    </row>
    <row r="73" spans="1:9" ht="12.75">
      <c r="A73" s="51" t="s">
        <v>80</v>
      </c>
      <c r="B73" s="66"/>
      <c r="C73" s="39"/>
      <c r="D73" s="56"/>
      <c r="E73" s="56"/>
      <c r="F73" s="72"/>
      <c r="G73" s="50"/>
      <c r="H73" s="79"/>
      <c r="I73" s="97"/>
    </row>
    <row r="74" spans="1:9" ht="13.5" thickBot="1">
      <c r="A74" s="51"/>
      <c r="B74" s="66"/>
      <c r="C74" s="39"/>
      <c r="D74" s="56" t="s">
        <v>91</v>
      </c>
      <c r="E74" s="56" t="s">
        <v>92</v>
      </c>
      <c r="F74" s="72" t="s">
        <v>93</v>
      </c>
      <c r="G74" s="50" t="s">
        <v>53</v>
      </c>
      <c r="H74" s="79" t="s">
        <v>54</v>
      </c>
      <c r="I74" s="97"/>
    </row>
    <row r="75" spans="1:11" ht="30" customHeight="1" thickBot="1">
      <c r="A75" s="62">
        <v>6.1</v>
      </c>
      <c r="B75" s="113" t="s">
        <v>24</v>
      </c>
      <c r="C75" s="62"/>
      <c r="D75" s="57"/>
      <c r="E75" s="57"/>
      <c r="F75" s="75"/>
      <c r="G75" s="67"/>
      <c r="H75" s="80"/>
      <c r="I75" s="97">
        <f aca="true" t="shared" si="4" ref="I75:I98">IF(D75="X",0,(IF(E75="X",K75/2,(IF(F75="X",K75,0)))))</f>
        <v>0</v>
      </c>
      <c r="K75" s="85">
        <f aca="true" t="shared" si="5" ref="K75:K87">IF(G75="x",0,10)</f>
        <v>10</v>
      </c>
    </row>
    <row r="76" spans="1:11" ht="33.75" customHeight="1" thickBot="1">
      <c r="A76" s="62">
        <v>6.2</v>
      </c>
      <c r="B76" s="114" t="s">
        <v>25</v>
      </c>
      <c r="C76" s="62"/>
      <c r="D76" s="57"/>
      <c r="E76" s="57"/>
      <c r="F76" s="75"/>
      <c r="G76" s="67"/>
      <c r="H76" s="80"/>
      <c r="I76" s="97">
        <f t="shared" si="4"/>
        <v>0</v>
      </c>
      <c r="K76" s="85">
        <v>15</v>
      </c>
    </row>
    <row r="77" spans="1:11" ht="23.25" customHeight="1" thickBot="1">
      <c r="A77" s="62">
        <v>6.3</v>
      </c>
      <c r="B77" s="114" t="s">
        <v>26</v>
      </c>
      <c r="C77" s="62"/>
      <c r="D77" s="57"/>
      <c r="E77" s="57"/>
      <c r="F77" s="75"/>
      <c r="G77" s="67"/>
      <c r="H77" s="80"/>
      <c r="I77" s="97">
        <f t="shared" si="4"/>
        <v>0</v>
      </c>
      <c r="K77" s="85">
        <f t="shared" si="5"/>
        <v>10</v>
      </c>
    </row>
    <row r="78" spans="1:11" ht="29.25" customHeight="1" thickBot="1">
      <c r="A78" s="62">
        <v>6.4</v>
      </c>
      <c r="B78" s="114" t="s">
        <v>83</v>
      </c>
      <c r="C78" s="34"/>
      <c r="D78" s="57"/>
      <c r="E78" s="57"/>
      <c r="F78" s="75"/>
      <c r="G78" s="67"/>
      <c r="H78" s="79"/>
      <c r="I78" s="97">
        <f t="shared" si="4"/>
        <v>0</v>
      </c>
      <c r="K78" s="85">
        <f t="shared" si="5"/>
        <v>10</v>
      </c>
    </row>
    <row r="79" spans="1:11" ht="31.5" customHeight="1" thickBot="1">
      <c r="A79" s="62">
        <v>6.5</v>
      </c>
      <c r="B79" s="114" t="s">
        <v>0</v>
      </c>
      <c r="C79" s="62"/>
      <c r="D79" s="57"/>
      <c r="E79" s="57"/>
      <c r="F79" s="75"/>
      <c r="G79" s="67"/>
      <c r="H79" s="80"/>
      <c r="I79" s="97">
        <f t="shared" si="4"/>
        <v>0</v>
      </c>
      <c r="K79" s="85">
        <v>15</v>
      </c>
    </row>
    <row r="80" spans="1:11" ht="21.75" customHeight="1" thickBot="1">
      <c r="A80" s="62">
        <v>6.6</v>
      </c>
      <c r="B80" s="114" t="s">
        <v>114</v>
      </c>
      <c r="C80" s="62"/>
      <c r="D80" s="57"/>
      <c r="E80" s="57"/>
      <c r="F80" s="75"/>
      <c r="G80" s="67"/>
      <c r="H80" s="80"/>
      <c r="I80" s="97">
        <f t="shared" si="4"/>
        <v>0</v>
      </c>
      <c r="K80" s="85">
        <f t="shared" si="5"/>
        <v>10</v>
      </c>
    </row>
    <row r="81" spans="1:11" ht="19.5" customHeight="1" thickBot="1">
      <c r="A81" s="62">
        <v>6.7</v>
      </c>
      <c r="B81" s="114" t="s">
        <v>115</v>
      </c>
      <c r="C81" s="34"/>
      <c r="D81" s="57"/>
      <c r="E81" s="57"/>
      <c r="F81" s="75"/>
      <c r="G81" s="67"/>
      <c r="H81" s="80"/>
      <c r="I81" s="97">
        <f t="shared" si="4"/>
        <v>0</v>
      </c>
      <c r="K81" s="85">
        <f t="shared" si="5"/>
        <v>10</v>
      </c>
    </row>
    <row r="82" spans="1:11" ht="33" customHeight="1" thickBot="1">
      <c r="A82" s="62">
        <v>6.8</v>
      </c>
      <c r="B82" s="114" t="s">
        <v>1</v>
      </c>
      <c r="C82" s="62"/>
      <c r="D82" s="57"/>
      <c r="E82" s="57"/>
      <c r="F82" s="75"/>
      <c r="G82" s="67"/>
      <c r="H82" s="80"/>
      <c r="I82" s="97">
        <f t="shared" si="4"/>
        <v>0</v>
      </c>
      <c r="K82" s="85">
        <f t="shared" si="5"/>
        <v>10</v>
      </c>
    </row>
    <row r="83" spans="1:11" ht="24.75" customHeight="1" thickBot="1">
      <c r="A83" s="62">
        <v>6.9</v>
      </c>
      <c r="B83" s="114" t="s">
        <v>103</v>
      </c>
      <c r="C83" s="62"/>
      <c r="D83" s="57"/>
      <c r="E83" s="57"/>
      <c r="F83" s="75"/>
      <c r="G83" s="67"/>
      <c r="H83" s="80"/>
      <c r="I83" s="97">
        <f t="shared" si="4"/>
        <v>0</v>
      </c>
      <c r="K83" s="85">
        <f t="shared" si="5"/>
        <v>10</v>
      </c>
    </row>
    <row r="84" spans="1:11" ht="39" customHeight="1" thickBot="1">
      <c r="A84" s="62">
        <v>6.1</v>
      </c>
      <c r="B84" s="114" t="s">
        <v>2</v>
      </c>
      <c r="C84" s="62"/>
      <c r="D84" s="57"/>
      <c r="E84" s="57"/>
      <c r="F84" s="75"/>
      <c r="G84" s="67"/>
      <c r="H84" s="80"/>
      <c r="I84" s="97">
        <f t="shared" si="4"/>
        <v>0</v>
      </c>
      <c r="K84" s="85">
        <v>15</v>
      </c>
    </row>
    <row r="85" spans="1:11" ht="15.75" customHeight="1">
      <c r="A85" s="62">
        <v>6.11</v>
      </c>
      <c r="B85" s="40" t="s">
        <v>112</v>
      </c>
      <c r="C85" s="62"/>
      <c r="D85" s="57"/>
      <c r="E85" s="57"/>
      <c r="F85" s="75"/>
      <c r="G85" s="67"/>
      <c r="H85" s="80"/>
      <c r="I85" s="97">
        <f t="shared" si="4"/>
        <v>0</v>
      </c>
      <c r="K85" s="85">
        <v>15</v>
      </c>
    </row>
    <row r="86" spans="1:11" ht="30.75" customHeight="1">
      <c r="A86" s="62">
        <v>6.12</v>
      </c>
      <c r="B86" s="40" t="s">
        <v>120</v>
      </c>
      <c r="C86" s="62"/>
      <c r="D86" s="57"/>
      <c r="E86" s="57"/>
      <c r="F86" s="75"/>
      <c r="G86" s="67"/>
      <c r="H86" s="80"/>
      <c r="I86" s="97">
        <f t="shared" si="4"/>
        <v>0</v>
      </c>
      <c r="K86" s="85">
        <f t="shared" si="5"/>
        <v>10</v>
      </c>
    </row>
    <row r="87" spans="1:11" ht="32.25" customHeight="1">
      <c r="A87" s="62">
        <v>6.13</v>
      </c>
      <c r="B87" s="40" t="s">
        <v>113</v>
      </c>
      <c r="C87" s="62"/>
      <c r="D87" s="57"/>
      <c r="E87" s="57"/>
      <c r="F87" s="75"/>
      <c r="G87" s="67"/>
      <c r="H87" s="80"/>
      <c r="I87" s="97">
        <f t="shared" si="4"/>
        <v>0</v>
      </c>
      <c r="K87" s="85">
        <f t="shared" si="5"/>
        <v>10</v>
      </c>
    </row>
    <row r="88" spans="1:9" ht="12.75">
      <c r="A88" s="61"/>
      <c r="B88" s="40"/>
      <c r="C88" s="34"/>
      <c r="D88" s="56"/>
      <c r="E88" s="37"/>
      <c r="F88" s="38"/>
      <c r="G88" s="37"/>
      <c r="H88" s="79"/>
      <c r="I88" s="97"/>
    </row>
    <row r="89" spans="1:11" ht="12.75">
      <c r="A89" s="59"/>
      <c r="B89" s="41"/>
      <c r="C89" s="41"/>
      <c r="D89" s="49">
        <f>K89-SUM(I83:I88)</f>
        <v>150</v>
      </c>
      <c r="E89" s="56" t="s">
        <v>9</v>
      </c>
      <c r="F89" s="49">
        <f>K89</f>
        <v>150</v>
      </c>
      <c r="G89" s="37"/>
      <c r="H89" s="79"/>
      <c r="I89" s="97"/>
      <c r="K89" s="102">
        <f>SUM(K75:K88)</f>
        <v>150</v>
      </c>
    </row>
    <row r="90" spans="1:9" ht="12.75">
      <c r="A90" s="68" t="s">
        <v>81</v>
      </c>
      <c r="B90" s="66"/>
      <c r="C90" s="39"/>
      <c r="D90" s="56"/>
      <c r="E90" s="56"/>
      <c r="F90" s="72"/>
      <c r="G90" s="50"/>
      <c r="H90" s="80"/>
      <c r="I90" s="97"/>
    </row>
    <row r="91" spans="1:9" ht="12.75">
      <c r="A91" s="68"/>
      <c r="B91" s="66"/>
      <c r="C91" s="39"/>
      <c r="D91" s="56" t="s">
        <v>91</v>
      </c>
      <c r="E91" s="56" t="s">
        <v>92</v>
      </c>
      <c r="F91" s="72" t="s">
        <v>93</v>
      </c>
      <c r="G91" s="50" t="s">
        <v>53</v>
      </c>
      <c r="H91" s="79" t="s">
        <v>54</v>
      </c>
      <c r="I91" s="97"/>
    </row>
    <row r="92" spans="1:11" ht="27" customHeight="1">
      <c r="A92" s="39">
        <v>7.1</v>
      </c>
      <c r="B92" s="40" t="s">
        <v>107</v>
      </c>
      <c r="C92" s="34"/>
      <c r="D92" s="56"/>
      <c r="E92" s="37"/>
      <c r="F92" s="38"/>
      <c r="G92" s="37"/>
      <c r="H92" s="79"/>
      <c r="I92" s="97">
        <f t="shared" si="4"/>
        <v>0</v>
      </c>
      <c r="K92" s="85">
        <f aca="true" t="shared" si="6" ref="K92:K97">IF(G92="x",0,15)</f>
        <v>15</v>
      </c>
    </row>
    <row r="93" spans="1:11" ht="42" customHeight="1">
      <c r="A93" s="39">
        <v>7.2</v>
      </c>
      <c r="B93" s="40" t="s">
        <v>82</v>
      </c>
      <c r="C93" s="34"/>
      <c r="D93" s="56"/>
      <c r="E93" s="37"/>
      <c r="F93" s="38"/>
      <c r="G93" s="37"/>
      <c r="H93" s="79"/>
      <c r="I93" s="97">
        <f t="shared" si="4"/>
        <v>0</v>
      </c>
      <c r="K93" s="85">
        <f t="shared" si="6"/>
        <v>15</v>
      </c>
    </row>
    <row r="94" spans="1:11" ht="21.75" customHeight="1">
      <c r="A94" s="39">
        <v>7.3</v>
      </c>
      <c r="B94" s="40" t="s">
        <v>108</v>
      </c>
      <c r="C94" s="34"/>
      <c r="D94" s="56"/>
      <c r="E94" s="37"/>
      <c r="F94" s="38"/>
      <c r="G94" s="37"/>
      <c r="H94" s="79"/>
      <c r="I94" s="97">
        <f t="shared" si="4"/>
        <v>0</v>
      </c>
      <c r="K94" s="85">
        <f t="shared" si="6"/>
        <v>15</v>
      </c>
    </row>
    <row r="95" spans="1:11" ht="30.75" customHeight="1">
      <c r="A95" s="39">
        <v>7.4</v>
      </c>
      <c r="B95" s="40" t="s">
        <v>109</v>
      </c>
      <c r="C95" s="34"/>
      <c r="D95" s="56"/>
      <c r="E95" s="37"/>
      <c r="F95" s="38"/>
      <c r="G95" s="37"/>
      <c r="H95" s="79"/>
      <c r="I95" s="97">
        <f t="shared" si="4"/>
        <v>0</v>
      </c>
      <c r="K95" s="85">
        <f t="shared" si="6"/>
        <v>15</v>
      </c>
    </row>
    <row r="96" spans="1:11" ht="30" customHeight="1">
      <c r="A96" s="39">
        <v>7.5</v>
      </c>
      <c r="B96" s="40" t="s">
        <v>83</v>
      </c>
      <c r="C96" s="34"/>
      <c r="D96" s="56"/>
      <c r="E96" s="37"/>
      <c r="F96" s="38"/>
      <c r="G96" s="37"/>
      <c r="H96" s="79"/>
      <c r="I96" s="97">
        <f t="shared" si="4"/>
        <v>0</v>
      </c>
      <c r="K96" s="85">
        <f t="shared" si="6"/>
        <v>15</v>
      </c>
    </row>
    <row r="97" spans="1:11" ht="28.5" customHeight="1">
      <c r="A97" s="39">
        <v>7.6</v>
      </c>
      <c r="B97" s="40" t="s">
        <v>110</v>
      </c>
      <c r="C97" s="34"/>
      <c r="D97" s="56"/>
      <c r="E97" s="37"/>
      <c r="F97" s="38"/>
      <c r="G97" s="37"/>
      <c r="H97" s="79"/>
      <c r="I97" s="97">
        <f t="shared" si="4"/>
        <v>0</v>
      </c>
      <c r="K97" s="85">
        <f t="shared" si="6"/>
        <v>15</v>
      </c>
    </row>
    <row r="98" spans="1:11" ht="30.75" customHeight="1">
      <c r="A98" s="39">
        <v>7.7</v>
      </c>
      <c r="B98" s="40" t="s">
        <v>84</v>
      </c>
      <c r="C98" s="34"/>
      <c r="D98" s="56"/>
      <c r="E98" s="37"/>
      <c r="F98" s="38"/>
      <c r="G98" s="37"/>
      <c r="H98" s="79"/>
      <c r="I98" s="97">
        <f t="shared" si="4"/>
        <v>0</v>
      </c>
      <c r="K98" s="85">
        <f>IF(G98="x",0,10)</f>
        <v>10</v>
      </c>
    </row>
    <row r="99" spans="1:9" ht="13.5" customHeight="1">
      <c r="A99" s="39"/>
      <c r="B99" s="40"/>
      <c r="C99" s="34"/>
      <c r="D99" s="56"/>
      <c r="E99" s="37"/>
      <c r="F99" s="38"/>
      <c r="G99" s="37"/>
      <c r="H99" s="79"/>
      <c r="I99" s="97"/>
    </row>
    <row r="100" spans="1:11" ht="12.75">
      <c r="A100" s="59" t="s">
        <v>94</v>
      </c>
      <c r="B100" s="60"/>
      <c r="C100" s="60"/>
      <c r="D100" s="49">
        <f>K100-SUM(I92:I99)</f>
        <v>100</v>
      </c>
      <c r="E100" s="56" t="s">
        <v>9</v>
      </c>
      <c r="F100" s="49">
        <f>K100</f>
        <v>100</v>
      </c>
      <c r="G100" s="37"/>
      <c r="H100" s="79"/>
      <c r="I100" s="97"/>
      <c r="K100" s="102">
        <f>SUM(K92:K98)</f>
        <v>100</v>
      </c>
    </row>
    <row r="101" spans="1:11" ht="12.75">
      <c r="A101" s="51" t="s">
        <v>85</v>
      </c>
      <c r="B101" s="60"/>
      <c r="C101" s="60"/>
      <c r="D101" s="49"/>
      <c r="E101" s="50"/>
      <c r="F101" s="38"/>
      <c r="G101" s="37"/>
      <c r="H101" s="79"/>
      <c r="I101" s="97"/>
      <c r="K101" s="103"/>
    </row>
    <row r="102" spans="1:9" ht="12.75">
      <c r="A102" s="51"/>
      <c r="B102" s="66"/>
      <c r="C102" s="39"/>
      <c r="D102" s="56" t="s">
        <v>91</v>
      </c>
      <c r="E102" s="56" t="s">
        <v>92</v>
      </c>
      <c r="F102" s="72" t="s">
        <v>93</v>
      </c>
      <c r="G102" s="50" t="s">
        <v>53</v>
      </c>
      <c r="H102" s="79" t="s">
        <v>54</v>
      </c>
      <c r="I102" s="97"/>
    </row>
    <row r="103" spans="1:11" ht="31.5" customHeight="1">
      <c r="A103" s="39">
        <v>8.1</v>
      </c>
      <c r="B103" s="40" t="s">
        <v>72</v>
      </c>
      <c r="C103" s="34"/>
      <c r="D103" s="56"/>
      <c r="E103" s="37"/>
      <c r="F103" s="38"/>
      <c r="G103" s="37"/>
      <c r="H103" s="79"/>
      <c r="I103" s="97">
        <f>IF(D103="X",0,(IF(E103="X",K103/2,(IF(F103="X",K103,0)))))</f>
        <v>0</v>
      </c>
      <c r="K103" s="85">
        <f>IF(G103="x",0,10)</f>
        <v>10</v>
      </c>
    </row>
    <row r="104" spans="1:11" ht="33" customHeight="1">
      <c r="A104" s="39">
        <v>8.2</v>
      </c>
      <c r="B104" s="40" t="s">
        <v>86</v>
      </c>
      <c r="C104" s="34"/>
      <c r="D104" s="56"/>
      <c r="E104" s="37"/>
      <c r="F104" s="38"/>
      <c r="G104" s="37"/>
      <c r="H104" s="79"/>
      <c r="I104" s="97">
        <f aca="true" t="shared" si="7" ref="I104:I119">IF(D104="X",0,(IF(E104="X",K104/2,(IF(F104="X",K104,0)))))</f>
        <v>0</v>
      </c>
      <c r="K104" s="85">
        <f>IF(G104="x",0,10)</f>
        <v>10</v>
      </c>
    </row>
    <row r="105" spans="1:11" ht="29.25" customHeight="1">
      <c r="A105" s="39">
        <v>8.3</v>
      </c>
      <c r="B105" s="40" t="s">
        <v>87</v>
      </c>
      <c r="C105" s="34"/>
      <c r="D105" s="56"/>
      <c r="E105" s="37"/>
      <c r="F105" s="38"/>
      <c r="G105" s="37"/>
      <c r="H105" s="79"/>
      <c r="I105" s="97">
        <f t="shared" si="7"/>
        <v>0</v>
      </c>
      <c r="K105" s="85">
        <f>IF(G105="x",0,5)</f>
        <v>5</v>
      </c>
    </row>
    <row r="106" spans="1:11" ht="18" customHeight="1">
      <c r="A106" s="39">
        <v>8.4</v>
      </c>
      <c r="B106" s="40" t="s">
        <v>73</v>
      </c>
      <c r="C106" s="34"/>
      <c r="D106" s="56"/>
      <c r="E106" s="37"/>
      <c r="F106" s="38"/>
      <c r="G106" s="37"/>
      <c r="H106" s="79"/>
      <c r="I106" s="97">
        <f t="shared" si="7"/>
        <v>0</v>
      </c>
      <c r="K106" s="85">
        <f>IF(G106="x",0,5)</f>
        <v>5</v>
      </c>
    </row>
    <row r="107" spans="1:11" ht="18.75" customHeight="1">
      <c r="A107" s="39">
        <v>8.5</v>
      </c>
      <c r="B107" s="40" t="s">
        <v>74</v>
      </c>
      <c r="C107" s="34"/>
      <c r="D107" s="56"/>
      <c r="E107" s="37"/>
      <c r="F107" s="38"/>
      <c r="G107" s="37"/>
      <c r="H107" s="79"/>
      <c r="I107" s="97">
        <f t="shared" si="7"/>
        <v>0</v>
      </c>
      <c r="K107" s="85">
        <f>IF(G107="x",0,10)</f>
        <v>10</v>
      </c>
    </row>
    <row r="108" spans="1:11" ht="41.25" customHeight="1">
      <c r="A108" s="39">
        <v>8.6</v>
      </c>
      <c r="B108" s="40" t="s">
        <v>75</v>
      </c>
      <c r="C108" s="34"/>
      <c r="D108" s="56"/>
      <c r="E108" s="37"/>
      <c r="F108" s="38"/>
      <c r="G108" s="37"/>
      <c r="H108" s="79"/>
      <c r="I108" s="97">
        <f t="shared" si="7"/>
        <v>0</v>
      </c>
      <c r="K108" s="85">
        <f>IF(G108="x",0,10)</f>
        <v>10</v>
      </c>
    </row>
    <row r="109" spans="1:9" ht="12.75">
      <c r="A109" s="69"/>
      <c r="B109" s="40"/>
      <c r="C109" s="34"/>
      <c r="D109" s="56"/>
      <c r="E109" s="37"/>
      <c r="F109" s="38"/>
      <c r="G109" s="37"/>
      <c r="H109" s="79"/>
      <c r="I109" s="97"/>
    </row>
    <row r="110" spans="1:11" ht="12.75">
      <c r="A110" s="59" t="s">
        <v>94</v>
      </c>
      <c r="B110" s="60"/>
      <c r="C110" s="60"/>
      <c r="D110" s="49">
        <f>K110-SUM(I102:I109)</f>
        <v>50</v>
      </c>
      <c r="E110" s="56" t="s">
        <v>9</v>
      </c>
      <c r="F110" s="49">
        <f>K110</f>
        <v>50</v>
      </c>
      <c r="G110" s="37"/>
      <c r="H110" s="79"/>
      <c r="I110" s="97"/>
      <c r="K110" s="102">
        <f>SUM(K103:K108)</f>
        <v>50</v>
      </c>
    </row>
    <row r="111" spans="1:9" ht="12.75">
      <c r="A111" s="51" t="s">
        <v>76</v>
      </c>
      <c r="B111" s="66"/>
      <c r="C111" s="39"/>
      <c r="D111" s="56"/>
      <c r="E111" s="56"/>
      <c r="F111" s="72"/>
      <c r="G111" s="50"/>
      <c r="H111" s="80"/>
      <c r="I111" s="97"/>
    </row>
    <row r="112" spans="1:9" ht="12.75">
      <c r="A112" s="62"/>
      <c r="B112" s="64"/>
      <c r="C112" s="62"/>
      <c r="D112" s="56" t="s">
        <v>91</v>
      </c>
      <c r="E112" s="56" t="s">
        <v>92</v>
      </c>
      <c r="F112" s="72" t="s">
        <v>93</v>
      </c>
      <c r="G112" s="50" t="s">
        <v>53</v>
      </c>
      <c r="H112" s="79" t="s">
        <v>54</v>
      </c>
      <c r="I112" s="97"/>
    </row>
    <row r="113" spans="1:11" ht="30" customHeight="1">
      <c r="A113" s="39">
        <v>9.1</v>
      </c>
      <c r="B113" s="40" t="s">
        <v>116</v>
      </c>
      <c r="C113" s="34"/>
      <c r="D113" s="57"/>
      <c r="E113" s="42"/>
      <c r="F113" s="73"/>
      <c r="G113" s="42"/>
      <c r="H113" s="79"/>
      <c r="I113" s="97">
        <f t="shared" si="7"/>
        <v>0</v>
      </c>
      <c r="K113" s="85">
        <f>IF(G113="x",0,10)</f>
        <v>10</v>
      </c>
    </row>
    <row r="114" spans="1:11" ht="29.25" customHeight="1">
      <c r="A114" s="39">
        <v>9.2</v>
      </c>
      <c r="B114" s="40" t="s">
        <v>117</v>
      </c>
      <c r="C114" s="34"/>
      <c r="D114" s="57"/>
      <c r="E114" s="42"/>
      <c r="F114" s="73"/>
      <c r="G114" s="42"/>
      <c r="H114" s="79"/>
      <c r="I114" s="97">
        <f t="shared" si="7"/>
        <v>0</v>
      </c>
      <c r="K114" s="85">
        <f>IF(G114="x",0,10)</f>
        <v>10</v>
      </c>
    </row>
    <row r="115" spans="1:11" ht="18" customHeight="1">
      <c r="A115" s="39">
        <v>9.3</v>
      </c>
      <c r="B115" s="40" t="s">
        <v>88</v>
      </c>
      <c r="C115" s="34"/>
      <c r="D115" s="57"/>
      <c r="E115" s="42"/>
      <c r="F115" s="73"/>
      <c r="G115" s="42"/>
      <c r="H115" s="79"/>
      <c r="I115" s="97">
        <f t="shared" si="7"/>
        <v>0</v>
      </c>
      <c r="K115" s="85">
        <f>IF(G115="x",0,10)</f>
        <v>10</v>
      </c>
    </row>
    <row r="116" spans="1:11" ht="42" customHeight="1">
      <c r="A116" s="39">
        <v>9.4</v>
      </c>
      <c r="B116" s="40" t="s">
        <v>118</v>
      </c>
      <c r="C116" s="34"/>
      <c r="D116" s="57"/>
      <c r="E116" s="42"/>
      <c r="F116" s="73"/>
      <c r="G116" s="42"/>
      <c r="H116" s="79"/>
      <c r="I116" s="97">
        <f t="shared" si="7"/>
        <v>0</v>
      </c>
      <c r="K116" s="85">
        <f>IF(G116="x",0,10)</f>
        <v>10</v>
      </c>
    </row>
    <row r="117" spans="1:11" ht="41.25" customHeight="1">
      <c r="A117" s="39">
        <v>9.5</v>
      </c>
      <c r="B117" s="40" t="s">
        <v>119</v>
      </c>
      <c r="C117" s="34"/>
      <c r="D117" s="57"/>
      <c r="E117" s="42"/>
      <c r="F117" s="73"/>
      <c r="G117" s="42"/>
      <c r="H117" s="81"/>
      <c r="I117" s="97">
        <f t="shared" si="7"/>
        <v>0</v>
      </c>
      <c r="K117" s="85">
        <f>IF(G117="x",0,10)</f>
        <v>10</v>
      </c>
    </row>
    <row r="118" spans="1:9" ht="12.75">
      <c r="A118" s="59"/>
      <c r="B118" s="41"/>
      <c r="C118" s="41"/>
      <c r="D118" s="56"/>
      <c r="E118" s="37"/>
      <c r="F118" s="38"/>
      <c r="G118" s="37"/>
      <c r="H118" s="79"/>
      <c r="I118" s="97">
        <f t="shared" si="7"/>
        <v>0</v>
      </c>
    </row>
    <row r="119" spans="1:9" ht="12.75">
      <c r="A119" s="59"/>
      <c r="B119" s="60"/>
      <c r="C119" s="60"/>
      <c r="D119" s="56"/>
      <c r="E119" s="37"/>
      <c r="F119" s="38"/>
      <c r="G119" s="37"/>
      <c r="H119" s="79"/>
      <c r="I119" s="97">
        <f t="shared" si="7"/>
        <v>0</v>
      </c>
    </row>
    <row r="120" spans="1:11" ht="12.75">
      <c r="A120" s="37"/>
      <c r="B120" s="37"/>
      <c r="C120" s="37"/>
      <c r="D120" s="49">
        <f>K120-SUM(I112:I119)</f>
        <v>50</v>
      </c>
      <c r="E120" s="56" t="s">
        <v>9</v>
      </c>
      <c r="F120" s="49">
        <f>K120</f>
        <v>50</v>
      </c>
      <c r="G120" s="37"/>
      <c r="H120" s="79"/>
      <c r="I120" s="97"/>
      <c r="K120" s="102">
        <f>SUM(K112:K119)</f>
        <v>50</v>
      </c>
    </row>
    <row r="121" spans="1:11" ht="12.75">
      <c r="A121" s="37"/>
      <c r="B121" s="37"/>
      <c r="C121" s="37"/>
      <c r="D121" s="49"/>
      <c r="E121" s="50"/>
      <c r="F121" s="38"/>
      <c r="G121" s="37"/>
      <c r="H121" s="79"/>
      <c r="I121" s="97"/>
      <c r="K121" s="103"/>
    </row>
    <row r="122" spans="1:9" ht="12.75">
      <c r="A122" s="51" t="s">
        <v>89</v>
      </c>
      <c r="B122" s="66"/>
      <c r="C122" s="39"/>
      <c r="D122" s="56" t="s">
        <v>91</v>
      </c>
      <c r="E122" s="56" t="s">
        <v>92</v>
      </c>
      <c r="F122" s="72" t="s">
        <v>93</v>
      </c>
      <c r="G122" s="50" t="s">
        <v>53</v>
      </c>
      <c r="H122" s="79" t="s">
        <v>54</v>
      </c>
      <c r="I122" s="97"/>
    </row>
    <row r="123" spans="1:9" ht="12.75">
      <c r="A123" s="51"/>
      <c r="B123" s="66"/>
      <c r="C123" s="39"/>
      <c r="D123" s="56"/>
      <c r="E123" s="56"/>
      <c r="F123" s="72"/>
      <c r="G123" s="50"/>
      <c r="H123" s="79"/>
      <c r="I123" s="97"/>
    </row>
    <row r="124" spans="1:11" ht="57" customHeight="1">
      <c r="A124" s="69">
        <v>10.1</v>
      </c>
      <c r="B124" s="40" t="s">
        <v>111</v>
      </c>
      <c r="C124" s="34"/>
      <c r="D124" s="57"/>
      <c r="E124" s="57"/>
      <c r="F124" s="75"/>
      <c r="G124" s="67"/>
      <c r="H124" s="80"/>
      <c r="I124" s="97">
        <f>IF(D124="X",0,(IF(E124="X",K124/2,(IF(F124="X",K124,0)))))</f>
        <v>0</v>
      </c>
      <c r="K124" s="85">
        <f>IF(G124="x",0,10)</f>
        <v>10</v>
      </c>
    </row>
    <row r="125" spans="1:11" ht="57" customHeight="1">
      <c r="A125" s="69">
        <v>10.2</v>
      </c>
      <c r="B125" s="40" t="s">
        <v>90</v>
      </c>
      <c r="C125" s="34"/>
      <c r="D125" s="57"/>
      <c r="E125" s="57"/>
      <c r="F125" s="75"/>
      <c r="G125" s="67"/>
      <c r="H125" s="80"/>
      <c r="I125" s="97">
        <f>IF(D125="X",0,(IF(E125="X",K125/2,(IF(F125="X",K125,0)))))</f>
        <v>0</v>
      </c>
      <c r="K125" s="85">
        <f>IF(G125="x",0,10)</f>
        <v>10</v>
      </c>
    </row>
    <row r="126" spans="1:11" ht="62.25" customHeight="1">
      <c r="A126" s="69">
        <v>10.3</v>
      </c>
      <c r="B126" s="40" t="s">
        <v>42</v>
      </c>
      <c r="C126" s="34"/>
      <c r="D126" s="57"/>
      <c r="E126" s="57"/>
      <c r="F126" s="75"/>
      <c r="G126" s="67"/>
      <c r="H126" s="80"/>
      <c r="I126" s="97">
        <f>IF(D126="X",0,(IF(E126="X",K126/2,(IF(F126="X",K126,0)))))</f>
        <v>0</v>
      </c>
      <c r="K126" s="85">
        <f>IF(G126="x",0,10)</f>
        <v>10</v>
      </c>
    </row>
    <row r="127" spans="1:11" ht="63" customHeight="1">
      <c r="A127" s="69">
        <v>10.4</v>
      </c>
      <c r="B127" s="40" t="s">
        <v>43</v>
      </c>
      <c r="C127" s="34"/>
      <c r="D127" s="57"/>
      <c r="E127" s="57"/>
      <c r="F127" s="75"/>
      <c r="G127" s="67"/>
      <c r="H127" s="80"/>
      <c r="I127" s="97">
        <f>IF(D127="X",0,(IF(E127="X",K127/2,(IF(F127="X",K127,0)))))</f>
        <v>0</v>
      </c>
      <c r="K127" s="85">
        <f>IF(G127="x",0,10)</f>
        <v>10</v>
      </c>
    </row>
    <row r="128" spans="1:11" ht="57" customHeight="1">
      <c r="A128" s="69">
        <v>10.5</v>
      </c>
      <c r="B128" s="40" t="s">
        <v>44</v>
      </c>
      <c r="C128" s="34"/>
      <c r="D128" s="57"/>
      <c r="E128" s="57"/>
      <c r="F128" s="75"/>
      <c r="G128" s="67"/>
      <c r="H128" s="80"/>
      <c r="I128" s="97">
        <f>IF(D128="X",0,(IF(E128="X",K128/2,(IF(F128="X",K128,0)))))</f>
        <v>0</v>
      </c>
      <c r="K128" s="85">
        <f>IF(G128="x",0,10)</f>
        <v>10</v>
      </c>
    </row>
    <row r="129" spans="1:9" ht="12.75">
      <c r="A129" s="59"/>
      <c r="B129" s="41"/>
      <c r="C129" s="41"/>
      <c r="D129" s="56"/>
      <c r="E129" s="37"/>
      <c r="F129" s="38"/>
      <c r="G129" s="37"/>
      <c r="H129" s="79"/>
      <c r="I129" s="97"/>
    </row>
    <row r="130" spans="1:11" ht="12.75">
      <c r="A130" s="37"/>
      <c r="B130" s="37"/>
      <c r="C130" s="37"/>
      <c r="D130" s="49">
        <f>K130-SUM(I122:I129)</f>
        <v>50</v>
      </c>
      <c r="E130" s="56" t="s">
        <v>9</v>
      </c>
      <c r="F130" s="49">
        <f>K130</f>
        <v>50</v>
      </c>
      <c r="G130" s="37"/>
      <c r="H130" s="79"/>
      <c r="I130" s="97"/>
      <c r="K130" s="102">
        <f>SUM(K124:K129)</f>
        <v>50</v>
      </c>
    </row>
    <row r="138" ht="12.75">
      <c r="K138" s="85">
        <f>SUM(K130+K120+K110+K100+K89+K72+K62+K52+K34+K21)</f>
        <v>950</v>
      </c>
    </row>
  </sheetData>
  <sheetProtection/>
  <printOptions/>
  <pageMargins left="0" right="0.25" top="0.71" bottom="1.18" header="0.5" footer="0.54"/>
  <pageSetup fitToHeight="10" fitToWidth="1" horizontalDpi="600" verticalDpi="600" orientation="portrait" scale="82"/>
  <headerFooter alignWithMargins="0">
    <oddHeader>&amp;CSANITARY DESIGN AUDIT</oddHeader>
    <oddFooter>&amp;L&amp;8&amp;F&amp;CS = Satisfactory, M = Marginal, U = Unsatisfactory, NA = Not Applicable
&amp;P&amp;R&amp;8Rev:(12/7/98)</oddFooter>
  </headerFooter>
  <rowBreaks count="9" manualBreakCount="9">
    <brk id="21" max="10" man="1"/>
    <brk id="34" max="10" man="1"/>
    <brk id="52" max="10" man="1"/>
    <brk id="62" max="10" man="1"/>
    <brk id="72" max="10" man="1"/>
    <brk id="89" max="10" man="1"/>
    <brk id="100" max="10" man="1"/>
    <brk id="110" max="10" man="1"/>
    <brk id="121" max="10" man="1"/>
  </rowBreaks>
</worksheet>
</file>

<file path=xl/worksheets/sheet2.xml><?xml version="1.0" encoding="utf-8"?>
<worksheet xmlns="http://schemas.openxmlformats.org/spreadsheetml/2006/main" xmlns:r="http://schemas.openxmlformats.org/officeDocument/2006/relationships">
  <dimension ref="A1:I41"/>
  <sheetViews>
    <sheetView workbookViewId="0" topLeftCell="A1">
      <selection activeCell="J23" sqref="J23"/>
    </sheetView>
  </sheetViews>
  <sheetFormatPr defaultColWidth="8.8515625" defaultRowHeight="12.75"/>
  <cols>
    <col min="1" max="1" width="4.140625" style="4" customWidth="1"/>
    <col min="2" max="2" width="80.421875" style="4" bestFit="1" customWidth="1"/>
    <col min="3" max="3" width="0.9921875" style="4" customWidth="1"/>
    <col min="4" max="4" width="7.7109375" style="4" customWidth="1"/>
    <col min="5" max="5" width="2.00390625" style="4" customWidth="1"/>
    <col min="6" max="6" width="4.8515625" style="4" customWidth="1"/>
    <col min="7" max="7" width="9.140625" style="4" customWidth="1"/>
    <col min="8" max="8" width="19.7109375" style="4" customWidth="1"/>
    <col min="9" max="9" width="4.140625" style="5" customWidth="1"/>
    <col min="10" max="16384" width="8.8515625" style="4" customWidth="1"/>
  </cols>
  <sheetData>
    <row r="1" spans="2:9" ht="21.75" customHeight="1">
      <c r="B1" s="133" t="s">
        <v>11</v>
      </c>
      <c r="C1" s="133"/>
      <c r="D1" s="133"/>
      <c r="E1" s="133"/>
      <c r="F1" s="133"/>
      <c r="H1" s="5"/>
      <c r="I1" s="4"/>
    </row>
    <row r="2" ht="13.5">
      <c r="A2" s="120"/>
    </row>
    <row r="3" ht="13.5">
      <c r="A3" s="121"/>
    </row>
    <row r="4" ht="13.5">
      <c r="A4" s="121"/>
    </row>
    <row r="5" ht="13.5">
      <c r="A5" s="121"/>
    </row>
    <row r="6" ht="13.5">
      <c r="A6" s="121"/>
    </row>
    <row r="7" ht="13.5">
      <c r="A7" s="121"/>
    </row>
    <row r="12" ht="10.5" thickBot="1"/>
    <row r="13" spans="2:9" ht="36.75" customHeight="1" thickBot="1">
      <c r="B13" s="122" t="s">
        <v>95</v>
      </c>
      <c r="C13" s="123"/>
      <c r="D13" s="134" t="s">
        <v>96</v>
      </c>
      <c r="E13" s="134"/>
      <c r="F13" s="134"/>
      <c r="G13" s="135"/>
      <c r="H13"/>
      <c r="I13"/>
    </row>
    <row r="14" spans="2:9" ht="30.75" customHeight="1" thickBot="1">
      <c r="B14" s="119" t="str">
        <f>Checklist!A12</f>
        <v>PRINCIPLE #1 - MICROBIOLIGICALLY CLEANABLE</v>
      </c>
      <c r="C14" s="124"/>
      <c r="D14" s="125">
        <f>Checklist!D21</f>
        <v>100</v>
      </c>
      <c r="E14" s="126" t="s">
        <v>10</v>
      </c>
      <c r="F14" s="125">
        <f>Checklist!F21</f>
        <v>100</v>
      </c>
      <c r="G14" s="127">
        <f>D14/F14</f>
        <v>1</v>
      </c>
      <c r="H14"/>
      <c r="I14"/>
    </row>
    <row r="15" spans="2:9" ht="30.75" customHeight="1" thickBot="1">
      <c r="B15" s="119" t="str">
        <f>Checklist!A22</f>
        <v>PRINCIPLE #2 - MADE OF COMPATIBLE MATERIALS</v>
      </c>
      <c r="C15" s="124"/>
      <c r="D15" s="125">
        <f>Checklist!D34</f>
        <v>90</v>
      </c>
      <c r="E15" s="126" t="s">
        <v>10</v>
      </c>
      <c r="F15" s="125">
        <f>Checklist!F34</f>
        <v>90</v>
      </c>
      <c r="G15" s="127">
        <f aca="true" t="shared" si="0" ref="G15:G24">D15/F15</f>
        <v>1</v>
      </c>
      <c r="H15"/>
      <c r="I15"/>
    </row>
    <row r="16" spans="2:9" ht="30.75" customHeight="1" thickBot="1">
      <c r="B16" s="119" t="str">
        <f>Checklist!A35</f>
        <v>PRINCIPLE #3 - ACCESSIBLE FOR INSPECTION, MAINTENANCE, &amp; CLEANING/SANITATION</v>
      </c>
      <c r="C16" s="124"/>
      <c r="D16" s="125">
        <f>Checklist!D52</f>
        <v>140</v>
      </c>
      <c r="E16" s="126" t="s">
        <v>10</v>
      </c>
      <c r="F16" s="125">
        <f>Checklist!F52</f>
        <v>140</v>
      </c>
      <c r="G16" s="127">
        <f t="shared" si="0"/>
        <v>1</v>
      </c>
      <c r="H16"/>
      <c r="I16"/>
    </row>
    <row r="17" spans="2:9" ht="30.75" customHeight="1" thickBot="1">
      <c r="B17" s="119" t="str">
        <f>Checklist!A53</f>
        <v>PRINCIPLE #4 - NO LIQUID COLLECTION</v>
      </c>
      <c r="C17" s="124"/>
      <c r="D17" s="125">
        <f>Checklist!D62</f>
        <v>70</v>
      </c>
      <c r="E17" s="126" t="s">
        <v>10</v>
      </c>
      <c r="F17" s="125">
        <f>Checklist!F62</f>
        <v>70</v>
      </c>
      <c r="G17" s="127">
        <f t="shared" si="0"/>
        <v>1</v>
      </c>
      <c r="H17"/>
      <c r="I17"/>
    </row>
    <row r="18" spans="2:9" ht="30.75" customHeight="1" thickBot="1">
      <c r="B18" s="119" t="str">
        <f>Checklist!A63</f>
        <v>PRINCIPLE #5 - HOLLOW AREAS HERMETICALLY SEALED</v>
      </c>
      <c r="C18" s="124"/>
      <c r="D18" s="125">
        <f>Checklist!D72</f>
        <v>150</v>
      </c>
      <c r="E18" s="126" t="s">
        <v>10</v>
      </c>
      <c r="F18" s="125">
        <f>Checklist!F72</f>
        <v>150</v>
      </c>
      <c r="G18" s="127">
        <f t="shared" si="0"/>
        <v>1</v>
      </c>
      <c r="H18"/>
      <c r="I18"/>
    </row>
    <row r="19" spans="2:9" ht="30.75" customHeight="1" thickBot="1">
      <c r="B19" s="119" t="str">
        <f>Checklist!A73</f>
        <v>PRINCIPLE #6 - NO NICHES</v>
      </c>
      <c r="C19" s="124"/>
      <c r="D19" s="125">
        <f>Checklist!D89</f>
        <v>150</v>
      </c>
      <c r="E19" s="126" t="s">
        <v>10</v>
      </c>
      <c r="F19" s="125">
        <f>Checklist!F89</f>
        <v>150</v>
      </c>
      <c r="G19" s="127">
        <f t="shared" si="0"/>
        <v>1</v>
      </c>
      <c r="H19"/>
      <c r="I19"/>
    </row>
    <row r="20" spans="2:9" ht="30.75" customHeight="1" thickBot="1">
      <c r="B20" s="119" t="str">
        <f>Checklist!A90</f>
        <v>PRINCIPLE #7 - SANITARY OPERATIONAL PERFORMANCE</v>
      </c>
      <c r="C20" s="124"/>
      <c r="D20" s="125">
        <f>Checklist!D100</f>
        <v>100</v>
      </c>
      <c r="E20" s="126" t="s">
        <v>10</v>
      </c>
      <c r="F20" s="125">
        <f>Checklist!F100</f>
        <v>100</v>
      </c>
      <c r="G20" s="127">
        <f t="shared" si="0"/>
        <v>1</v>
      </c>
      <c r="H20"/>
      <c r="I20"/>
    </row>
    <row r="21" spans="2:9" ht="30.75" customHeight="1" thickBot="1">
      <c r="B21" s="119" t="str">
        <f>Checklist!A101</f>
        <v>PRINCIPLE #8 - HYGIENIC DESIGN OF MAINTENANCE ENCLOSURES</v>
      </c>
      <c r="C21" s="124"/>
      <c r="D21" s="125">
        <f>Checklist!D110</f>
        <v>50</v>
      </c>
      <c r="E21" s="126" t="s">
        <v>10</v>
      </c>
      <c r="F21" s="125">
        <f>Checklist!F110</f>
        <v>50</v>
      </c>
      <c r="G21" s="127">
        <f t="shared" si="0"/>
        <v>1</v>
      </c>
      <c r="H21"/>
      <c r="I21"/>
    </row>
    <row r="22" spans="2:9" ht="30.75" customHeight="1" thickBot="1">
      <c r="B22" s="119" t="str">
        <f>Checklist!A111</f>
        <v>PRINCIPLE #9 - HYGIENIC COMPATIBILITY WITH OTHER SYSTEMS</v>
      </c>
      <c r="C22" s="124"/>
      <c r="D22" s="125">
        <f>Checklist!D120</f>
        <v>50</v>
      </c>
      <c r="E22" s="126" t="s">
        <v>10</v>
      </c>
      <c r="F22" s="125">
        <f>Checklist!F120</f>
        <v>50</v>
      </c>
      <c r="G22" s="127">
        <f t="shared" si="0"/>
        <v>1</v>
      </c>
      <c r="H22"/>
      <c r="I22"/>
    </row>
    <row r="23" spans="2:9" ht="30.75" customHeight="1">
      <c r="B23" s="119" t="str">
        <f>Checklist!A122</f>
        <v>PRINCIPLE #10 - VALIDATED CLEANING &amp; SANITIZING PROTOCOLS</v>
      </c>
      <c r="C23" s="124"/>
      <c r="D23" s="125">
        <f>Checklist!D130</f>
        <v>50</v>
      </c>
      <c r="E23" s="126" t="s">
        <v>10</v>
      </c>
      <c r="F23" s="125">
        <f>Checklist!F130</f>
        <v>50</v>
      </c>
      <c r="G23" s="127">
        <f t="shared" si="0"/>
        <v>1</v>
      </c>
      <c r="H23"/>
      <c r="I23"/>
    </row>
    <row r="24" spans="2:9" ht="30.75" customHeight="1" thickBot="1">
      <c r="B24" s="128" t="s">
        <v>97</v>
      </c>
      <c r="C24" s="129"/>
      <c r="D24" s="130">
        <f>SUBTOTAL(9,D14:D23)</f>
        <v>950</v>
      </c>
      <c r="E24" s="131" t="s">
        <v>10</v>
      </c>
      <c r="F24" s="130">
        <f>SUBTOTAL(9,F14:F23)</f>
        <v>950</v>
      </c>
      <c r="G24" s="132">
        <f t="shared" si="0"/>
        <v>1</v>
      </c>
      <c r="H24"/>
      <c r="I24"/>
    </row>
    <row r="25" spans="2:9" ht="12">
      <c r="B25" s="3"/>
      <c r="C25" s="3"/>
      <c r="D25" s="3"/>
      <c r="E25" s="3"/>
      <c r="F25" s="3"/>
      <c r="G25"/>
      <c r="H25"/>
      <c r="I25"/>
    </row>
    <row r="26" spans="2:9" ht="42">
      <c r="B26" s="105" t="s">
        <v>5</v>
      </c>
      <c r="C26" s="14"/>
      <c r="D26" s="14"/>
      <c r="E26" s="14"/>
      <c r="F26" s="14"/>
      <c r="G26" s="14"/>
      <c r="H26"/>
      <c r="I26"/>
    </row>
    <row r="27" spans="4:9" ht="9.75">
      <c r="D27" s="5"/>
      <c r="E27" s="5"/>
      <c r="F27" s="5"/>
      <c r="I27" s="4"/>
    </row>
    <row r="28" spans="3:9" ht="22.5" customHeight="1">
      <c r="C28" s="7"/>
      <c r="D28" s="5"/>
      <c r="E28" s="5"/>
      <c r="F28" s="5"/>
      <c r="I28" s="4"/>
    </row>
    <row r="29" spans="4:9" ht="9.75">
      <c r="D29" s="5"/>
      <c r="E29" s="5"/>
      <c r="F29" s="5"/>
      <c r="I29" s="4"/>
    </row>
    <row r="30" spans="4:9" ht="9.75">
      <c r="D30" s="5"/>
      <c r="E30" s="5"/>
      <c r="F30" s="5"/>
      <c r="I30" s="4"/>
    </row>
    <row r="31" spans="4:9" ht="9.75">
      <c r="D31" s="5"/>
      <c r="E31" s="5"/>
      <c r="F31" s="5"/>
      <c r="I31" s="4"/>
    </row>
    <row r="32" spans="4:9" ht="9.75">
      <c r="D32" s="5"/>
      <c r="E32" s="5"/>
      <c r="F32" s="5"/>
      <c r="I32" s="4"/>
    </row>
    <row r="33" spans="4:9" ht="9.75">
      <c r="D33" s="5"/>
      <c r="E33" s="5"/>
      <c r="F33" s="5"/>
      <c r="I33" s="4"/>
    </row>
    <row r="34" spans="4:9" ht="9.75">
      <c r="D34" s="5"/>
      <c r="E34" s="5"/>
      <c r="F34" s="5"/>
      <c r="I34" s="4"/>
    </row>
    <row r="35" spans="4:9" ht="9.75">
      <c r="D35" s="5"/>
      <c r="E35" s="5"/>
      <c r="F35" s="5"/>
      <c r="I35" s="4"/>
    </row>
    <row r="36" spans="4:9" ht="9.75">
      <c r="D36" s="5"/>
      <c r="E36" s="5"/>
      <c r="F36" s="5"/>
      <c r="I36" s="4"/>
    </row>
    <row r="37" spans="4:9" ht="9.75">
      <c r="D37" s="5"/>
      <c r="E37" s="5"/>
      <c r="F37" s="5"/>
      <c r="I37" s="4"/>
    </row>
    <row r="38" spans="4:9" ht="9.75">
      <c r="D38" s="5"/>
      <c r="E38" s="5"/>
      <c r="F38" s="5"/>
      <c r="I38" s="4"/>
    </row>
    <row r="39" spans="4:9" ht="9.75">
      <c r="D39" s="5"/>
      <c r="E39" s="5"/>
      <c r="F39" s="5"/>
      <c r="I39" s="4"/>
    </row>
    <row r="40" spans="4:6" ht="9.75">
      <c r="D40" s="5"/>
      <c r="E40" s="5"/>
      <c r="F40" s="5"/>
    </row>
    <row r="41" spans="4:6" ht="9.75">
      <c r="D41" s="5"/>
      <c r="E41" s="5"/>
      <c r="F41" s="5"/>
    </row>
  </sheetData>
  <sheetProtection/>
  <mergeCells count="2">
    <mergeCell ref="B1:F1"/>
    <mergeCell ref="D13:G13"/>
  </mergeCells>
  <printOptions/>
  <pageMargins left="0" right="0" top="0.75" bottom="0.75" header="0.5" footer="0.5"/>
  <pageSetup horizontalDpi="600" verticalDpi="600" orientation="landscape"/>
  <headerFooter alignWithMargins="0">
    <oddHeader>&amp;CSANITATION AUDIT SUMMARY</oddHeader>
  </headerFooter>
  <drawing r:id="rId1"/>
</worksheet>
</file>

<file path=xl/worksheets/sheet3.xml><?xml version="1.0" encoding="utf-8"?>
<worksheet xmlns="http://schemas.openxmlformats.org/spreadsheetml/2006/main" xmlns:r="http://schemas.openxmlformats.org/officeDocument/2006/relationships">
  <dimension ref="A1:L29"/>
  <sheetViews>
    <sheetView workbookViewId="0" topLeftCell="A1">
      <selection activeCell="D12" sqref="D12"/>
    </sheetView>
  </sheetViews>
  <sheetFormatPr defaultColWidth="8.8515625" defaultRowHeight="12.75"/>
  <cols>
    <col min="1" max="1" width="4.28125" style="0" customWidth="1"/>
    <col min="2" max="2" width="39.140625" style="26" customWidth="1"/>
    <col min="3" max="3" width="6.28125" style="26" customWidth="1"/>
    <col min="4" max="4" width="39.421875" style="0" customWidth="1"/>
  </cols>
  <sheetData>
    <row r="1" spans="1:12" s="1" customFormat="1" ht="46.5" customHeight="1">
      <c r="A1" s="8"/>
      <c r="B1" s="8"/>
      <c r="C1" s="8"/>
      <c r="D1" s="17"/>
      <c r="E1" s="19"/>
      <c r="G1" s="8"/>
      <c r="L1" s="11"/>
    </row>
    <row r="2" spans="1:12" s="1" customFormat="1" ht="18">
      <c r="A2" s="18" t="s">
        <v>60</v>
      </c>
      <c r="B2" s="25"/>
      <c r="C2" s="25"/>
      <c r="D2" s="17"/>
      <c r="E2" s="20"/>
      <c r="G2" s="9"/>
      <c r="K2" s="6"/>
      <c r="L2" s="11"/>
    </row>
    <row r="3" spans="1:12" s="1" customFormat="1" ht="15">
      <c r="A3" s="21" t="s">
        <v>61</v>
      </c>
      <c r="B3" s="8"/>
      <c r="C3" s="8"/>
      <c r="D3" s="17"/>
      <c r="E3" s="16"/>
      <c r="G3" s="8"/>
      <c r="K3"/>
      <c r="L3" s="12"/>
    </row>
    <row r="4" ht="12.75" thickBot="1"/>
    <row r="5" spans="1:4" ht="15.75" thickBot="1">
      <c r="A5" s="22" t="s">
        <v>51</v>
      </c>
      <c r="B5" s="23"/>
      <c r="C5" s="22" t="s">
        <v>51</v>
      </c>
      <c r="D5" s="24"/>
    </row>
    <row r="6" spans="1:4" ht="150" customHeight="1">
      <c r="A6" s="31">
        <v>1</v>
      </c>
      <c r="B6" s="27"/>
      <c r="C6" s="31">
        <v>2</v>
      </c>
      <c r="D6" s="10"/>
    </row>
    <row r="7" spans="1:4" ht="150" customHeight="1">
      <c r="A7" s="32">
        <v>3</v>
      </c>
      <c r="B7" s="28"/>
      <c r="C7" s="32">
        <v>4</v>
      </c>
      <c r="D7" s="2"/>
    </row>
    <row r="8" spans="1:4" ht="150" customHeight="1">
      <c r="A8" s="32">
        <v>5</v>
      </c>
      <c r="B8" s="28"/>
      <c r="C8" s="32">
        <v>6</v>
      </c>
      <c r="D8" s="2"/>
    </row>
    <row r="9" spans="1:4" ht="150" customHeight="1">
      <c r="A9" s="32">
        <v>7</v>
      </c>
      <c r="B9" s="28"/>
      <c r="C9" s="32">
        <v>8</v>
      </c>
      <c r="D9" s="2"/>
    </row>
    <row r="10" spans="1:4" ht="150" customHeight="1">
      <c r="A10" s="32">
        <v>9</v>
      </c>
      <c r="B10" s="28"/>
      <c r="C10" s="32">
        <v>10</v>
      </c>
      <c r="D10" s="2"/>
    </row>
    <row r="11" spans="1:4" ht="150" customHeight="1">
      <c r="A11" s="32">
        <v>11</v>
      </c>
      <c r="B11" s="28" t="s">
        <v>62</v>
      </c>
      <c r="C11" s="32">
        <v>12</v>
      </c>
      <c r="D11" s="2"/>
    </row>
    <row r="12" spans="1:4" ht="150" customHeight="1" thickBot="1">
      <c r="A12" s="33">
        <v>13</v>
      </c>
      <c r="B12" s="30"/>
      <c r="C12" s="33"/>
      <c r="D12" s="13"/>
    </row>
    <row r="13" spans="2:3" s="15" customFormat="1" ht="150" customHeight="1">
      <c r="B13" s="29"/>
      <c r="C13" s="29"/>
    </row>
    <row r="14" spans="2:3" s="15" customFormat="1" ht="150" customHeight="1">
      <c r="B14" s="29"/>
      <c r="C14" s="29"/>
    </row>
    <row r="15" spans="2:3" s="15" customFormat="1" ht="150" customHeight="1">
      <c r="B15" s="29"/>
      <c r="C15" s="29"/>
    </row>
    <row r="16" spans="2:3" s="15" customFormat="1" ht="150" customHeight="1">
      <c r="B16" s="29"/>
      <c r="C16" s="29"/>
    </row>
    <row r="17" spans="2:3" s="15" customFormat="1" ht="150" customHeight="1">
      <c r="B17" s="29"/>
      <c r="C17" s="29"/>
    </row>
    <row r="18" spans="2:3" s="15" customFormat="1" ht="150" customHeight="1">
      <c r="B18" s="29"/>
      <c r="C18" s="29"/>
    </row>
    <row r="19" spans="2:3" s="15" customFormat="1" ht="150" customHeight="1">
      <c r="B19" s="29"/>
      <c r="C19" s="29"/>
    </row>
    <row r="20" spans="2:3" s="15" customFormat="1" ht="150" customHeight="1">
      <c r="B20" s="29"/>
      <c r="C20" s="29"/>
    </row>
    <row r="21" spans="2:3" s="15" customFormat="1" ht="150" customHeight="1">
      <c r="B21" s="29"/>
      <c r="C21" s="29"/>
    </row>
    <row r="22" spans="2:3" s="15" customFormat="1" ht="150" customHeight="1">
      <c r="B22" s="29"/>
      <c r="C22" s="29"/>
    </row>
    <row r="23" spans="2:3" s="15" customFormat="1" ht="150" customHeight="1">
      <c r="B23" s="29"/>
      <c r="C23" s="29"/>
    </row>
    <row r="24" spans="2:3" s="15" customFormat="1" ht="150" customHeight="1">
      <c r="B24" s="29"/>
      <c r="C24" s="29"/>
    </row>
    <row r="25" spans="2:3" s="15" customFormat="1" ht="12">
      <c r="B25" s="29"/>
      <c r="C25" s="29"/>
    </row>
    <row r="26" spans="2:3" s="15" customFormat="1" ht="12">
      <c r="B26" s="29"/>
      <c r="C26" s="29"/>
    </row>
    <row r="27" spans="2:3" s="15" customFormat="1" ht="12">
      <c r="B27" s="29"/>
      <c r="C27" s="29"/>
    </row>
    <row r="28" spans="2:3" s="15" customFormat="1" ht="12">
      <c r="B28" s="29"/>
      <c r="C28" s="29"/>
    </row>
    <row r="29" spans="2:3" s="15" customFormat="1" ht="12">
      <c r="B29" s="29"/>
      <c r="C29" s="29"/>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Hormel Foods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Equipment Design Checklist</dc:title>
  <dc:subject/>
  <dc:creator>***</dc:creator>
  <cp:keywords/>
  <dc:description/>
  <cp:lastModifiedBy>Joseph Stout</cp:lastModifiedBy>
  <cp:lastPrinted>2005-06-23T18:45:35Z</cp:lastPrinted>
  <dcterms:created xsi:type="dcterms:W3CDTF">1998-11-19T15:58:58Z</dcterms:created>
  <dcterms:modified xsi:type="dcterms:W3CDTF">2011-07-30T11:25:21Z</dcterms:modified>
  <cp:category/>
  <cp:version/>
  <cp:contentType/>
  <cp:contentStatus/>
</cp:coreProperties>
</file>